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NEW PROJECTS\DOT\Umshwathi\2021_2022\Maintenance Grade 7 and higher\Swayimani Zone Doc\"/>
    </mc:Choice>
  </mc:AlternateContent>
  <bookViews>
    <workbookView xWindow="-120" yWindow="-120" windowWidth="29040" windowHeight="15840" tabRatio="958" activeTab="1"/>
  </bookViews>
  <sheets>
    <sheet name="Information" sheetId="309" r:id="rId1"/>
    <sheet name="C1.2" sheetId="159" r:id="rId2"/>
    <sheet name="C1.3" sheetId="161" r:id="rId3"/>
    <sheet name="C1.5" sheetId="163" r:id="rId4"/>
    <sheet name="C1.6 " sheetId="291" r:id="rId5"/>
    <sheet name="C1.7" sheetId="165" r:id="rId6"/>
    <sheet name="C3.1" sheetId="208" r:id="rId7"/>
    <sheet name="C3.2" sheetId="308" r:id="rId8"/>
    <sheet name="C3.3" sheetId="207" r:id="rId9"/>
    <sheet name="C4.1" sheetId="303" r:id="rId10"/>
    <sheet name="C5.1" sheetId="304" r:id="rId11"/>
    <sheet name="C5.3" sheetId="305" r:id="rId12"/>
    <sheet name="C6.1" sheetId="306" r:id="rId13"/>
    <sheet name="C8.5" sheetId="193" r:id="rId14"/>
    <sheet name="C8.8" sheetId="171" r:id="rId15"/>
    <sheet name="C9.1" sheetId="294" r:id="rId16"/>
    <sheet name="C11.5" sheetId="245" r:id="rId17"/>
    <sheet name="C11.9" sheetId="307" r:id="rId18"/>
    <sheet name="A1" sheetId="285" r:id="rId19"/>
    <sheet name="Chapter E" sheetId="260" r:id="rId20"/>
    <sheet name="E1" sheetId="286" r:id="rId21"/>
    <sheet name="Chapter F" sheetId="262" r:id="rId22"/>
    <sheet name="F1" sheetId="287" r:id="rId23"/>
    <sheet name="Summary1" sheetId="288" r:id="rId24"/>
  </sheets>
  <externalReferences>
    <externalReference r:id="rId25"/>
    <externalReference r:id="rId26"/>
    <externalReference r:id="rId27"/>
  </externalReferences>
  <definedNames>
    <definedName name="_Backfill" localSheetId="0">Information!#REF!</definedName>
    <definedName name="_Backfill">#REF!</definedName>
    <definedName name="_Clearing" localSheetId="0">Information!#REF!</definedName>
    <definedName name="_Clearing">#REF!</definedName>
    <definedName name="_Duration" localSheetId="0">Information!$C$11</definedName>
    <definedName name="_Duration">#REF!</definedName>
    <definedName name="_Excavation" localSheetId="0">Information!#REF!</definedName>
    <definedName name="_Excavation">#REF!</definedName>
    <definedName name="_Geofabric" localSheetId="0">Information!#REF!</definedName>
    <definedName name="_Geofabric">#REF!</definedName>
    <definedName name="_HaulPerMetre" localSheetId="0">Information!#REF!</definedName>
    <definedName name="_HaulPerMetre">#REF!</definedName>
    <definedName name="_Kerb" localSheetId="0">Information!#REF!</definedName>
    <definedName name="_Kerb">#REF!</definedName>
    <definedName name="_LabourDaily" localSheetId="0">Information!#REF!</definedName>
    <definedName name="_LabourDaily">#REF!</definedName>
    <definedName name="_LabourRate" localSheetId="0">Information!#REF!</definedName>
    <definedName name="_LabourRate">#REF!</definedName>
    <definedName name="_Mix" localSheetId="0">Information!#REF!</definedName>
    <definedName name="_Mix">#REF!</definedName>
    <definedName name="_Place" localSheetId="0">Information!#REF!</definedName>
    <definedName name="_Place">#REF!</definedName>
    <definedName name="_Spread" localSheetId="0">Information!#REF!</definedName>
    <definedName name="_Spread">#REF!</definedName>
    <definedName name="_Stamp" localSheetId="0">Information!#REF!</definedName>
    <definedName name="_Stamp">#REF!</definedName>
    <definedName name="_Subsoil" localSheetId="0">Information!#REF!</definedName>
    <definedName name="_Subsoil">#REF!</definedName>
    <definedName name="_Summary" localSheetId="0">Information!#REF!</definedName>
    <definedName name="_Summary">#REF!</definedName>
    <definedName name="_Wacker" localSheetId="0">Information!#REF!</definedName>
    <definedName name="_Wacker">#REF!</definedName>
    <definedName name="Client1" localSheetId="0">Information!$C$2</definedName>
    <definedName name="Client1">#REF!</definedName>
    <definedName name="Client2" localSheetId="0">Information!$C$3</definedName>
    <definedName name="Client2">#REF!</definedName>
    <definedName name="ContractDescription" localSheetId="0">Information!$C$6</definedName>
    <definedName name="ContractDescription">#REF!</definedName>
    <definedName name="ContractNo" localSheetId="0">Information!$C$5</definedName>
    <definedName name="ContractNo">#REF!</definedName>
    <definedName name="Page_A" localSheetId="0">Information!#REF!</definedName>
    <definedName name="Page_A">#REF!</definedName>
    <definedName name="Page_E" localSheetId="0">Information!#REF!</definedName>
    <definedName name="Page_E">#REF!</definedName>
    <definedName name="Page_F" localSheetId="0">Information!#REF!</definedName>
    <definedName name="Page_F">#REF!</definedName>
    <definedName name="_xlnm.Print_Area" localSheetId="18">'A1'!$A$2:$F$32</definedName>
    <definedName name="_xlnm.Print_Area" localSheetId="1">C1.2!$A$2:$G$41</definedName>
    <definedName name="_xlnm.Print_Area" localSheetId="2">C1.3!$A$2:$H$73</definedName>
    <definedName name="_xlnm.Print_Area" localSheetId="3">C1.5!$A$2:$H$58</definedName>
    <definedName name="_xlnm.Print_Area" localSheetId="4">'C1.6 '!$A$2:$H$40</definedName>
    <definedName name="_xlnm.Print_Area" localSheetId="5">C1.7!$A$2:$H$67</definedName>
    <definedName name="_xlnm.Print_Area" localSheetId="16">C11.5!$A$2:$H$54</definedName>
    <definedName name="_xlnm.Print_Area" localSheetId="17">C11.9!$A$2:$H$73</definedName>
    <definedName name="_xlnm.Print_Area" localSheetId="6">C3.1!$A$2:$H$44</definedName>
    <definedName name="_xlnm.Print_Area" localSheetId="7">C3.2!$A$2:$H$77</definedName>
    <definedName name="_xlnm.Print_Area" localSheetId="8">C3.3!$A$2:$H$37</definedName>
    <definedName name="_xlnm.Print_Area" localSheetId="9">C4.1!$A$2:$H$28</definedName>
    <definedName name="_xlnm.Print_Area" localSheetId="10">C5.1!$A$2:$H$20</definedName>
    <definedName name="_xlnm.Print_Area" localSheetId="11">C5.3!$B$2:$G$23</definedName>
    <definedName name="_xlnm.Print_Area" localSheetId="12">C6.1!$A$2:$H$77</definedName>
    <definedName name="_xlnm.Print_Area" localSheetId="13">C8.5!$A$2:$H$59</definedName>
    <definedName name="_xlnm.Print_Area" localSheetId="14">C8.8!$A$2:$H$115</definedName>
    <definedName name="_xlnm.Print_Area" localSheetId="15">C9.1!$A$2:$H$21</definedName>
    <definedName name="_xlnm.Print_Area" localSheetId="19">'Chapter E'!$A$2:$H$66</definedName>
    <definedName name="_xlnm.Print_Area" localSheetId="21">'Chapter F'!$A$2:$H$122</definedName>
    <definedName name="_xlnm.Print_Area" localSheetId="20">'E1'!$A$1:$G$15</definedName>
    <definedName name="_xlnm.Print_Area" localSheetId="22">'F1'!$A$1:$G$15</definedName>
    <definedName name="_xlnm.Print_Area" localSheetId="0">Information!$A$1:$E$15</definedName>
    <definedName name="_xlnm.Print_Area" localSheetId="23">Summary1!$A$1:$G$23</definedName>
    <definedName name="_xlnm.Print_Titles" localSheetId="16">C11.5!$5:$10</definedName>
    <definedName name="_xlnm.Print_Titles" localSheetId="17">C11.9!$5:$9</definedName>
    <definedName name="tbl_Units">[1]Tables!$B$4:$B$32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04" l="1"/>
  <c r="B6" i="159"/>
  <c r="B6" i="161"/>
  <c r="E2" i="161"/>
  <c r="B3" i="161"/>
  <c r="B2" i="161"/>
  <c r="E2" i="159"/>
  <c r="B3" i="159"/>
  <c r="B2" i="159"/>
  <c r="G5" i="159"/>
  <c r="G74" i="171" l="1"/>
  <c r="G57" i="306"/>
  <c r="E17" i="305" l="1"/>
  <c r="E21" i="303" s="1"/>
  <c r="E15" i="304"/>
  <c r="E43" i="171"/>
  <c r="E45" i="171"/>
  <c r="E47" i="171"/>
  <c r="E49" i="171"/>
  <c r="E17" i="294" s="1"/>
  <c r="E53" i="171"/>
  <c r="E55" i="171"/>
  <c r="E57" i="171"/>
  <c r="E90" i="171" s="1"/>
  <c r="E59" i="171"/>
  <c r="E92" i="171" s="1"/>
  <c r="E25" i="165"/>
  <c r="E27" i="165"/>
  <c r="G5" i="171"/>
  <c r="G69" i="171" s="1"/>
  <c r="C28" i="285"/>
  <c r="B28" i="285"/>
  <c r="C18" i="285"/>
  <c r="B18" i="285"/>
  <c r="C16" i="285"/>
  <c r="B77" i="308"/>
  <c r="G5" i="308"/>
  <c r="G55" i="308"/>
  <c r="B51" i="308"/>
  <c r="B73" i="307"/>
  <c r="G5" i="307"/>
  <c r="G5" i="306"/>
  <c r="G52" i="306"/>
  <c r="B48" i="306"/>
  <c r="I24" i="306"/>
  <c r="B23" i="305"/>
  <c r="G5" i="305"/>
  <c r="B20" i="304"/>
  <c r="B28" i="303"/>
  <c r="E19" i="303"/>
  <c r="G5" i="303"/>
  <c r="E78" i="171"/>
  <c r="E96" i="171"/>
  <c r="G5" i="294"/>
  <c r="E110" i="171"/>
  <c r="E108" i="171"/>
  <c r="E106" i="171"/>
  <c r="E88" i="171"/>
  <c r="E86" i="171"/>
  <c r="E98" i="171"/>
  <c r="G5" i="193"/>
  <c r="B40" i="291"/>
  <c r="G5" i="291"/>
  <c r="E100" i="171"/>
  <c r="G29" i="159"/>
  <c r="E31" i="159" s="1"/>
  <c r="G23" i="159"/>
  <c r="E25" i="159" s="1"/>
  <c r="B41" i="159"/>
  <c r="B13" i="288"/>
  <c r="C12" i="287"/>
  <c r="C12" i="286"/>
  <c r="B15" i="288"/>
  <c r="B5" i="287"/>
  <c r="N14" i="286"/>
  <c r="B5" i="286"/>
  <c r="B6" i="285"/>
  <c r="E85" i="262"/>
  <c r="E79" i="262"/>
  <c r="E73" i="262"/>
  <c r="E67" i="262"/>
  <c r="G63" i="260"/>
  <c r="E65" i="260"/>
  <c r="E53" i="260"/>
  <c r="E47" i="260"/>
  <c r="E39" i="260"/>
  <c r="E33" i="260"/>
  <c r="E27" i="260"/>
  <c r="E21" i="260"/>
  <c r="B56" i="262"/>
  <c r="B66" i="260"/>
  <c r="G65" i="262"/>
  <c r="G71" i="262"/>
  <c r="G77" i="262"/>
  <c r="G83" i="262"/>
  <c r="B52" i="262"/>
  <c r="G32" i="262"/>
  <c r="B122" i="262"/>
  <c r="G5" i="262"/>
  <c r="G56" i="262" s="1"/>
  <c r="G43" i="260"/>
  <c r="G45" i="260"/>
  <c r="G51" i="260"/>
  <c r="G19" i="260"/>
  <c r="G25" i="260"/>
  <c r="G31" i="260"/>
  <c r="G37" i="260"/>
  <c r="G5" i="260"/>
  <c r="G5" i="245"/>
  <c r="B54" i="245"/>
  <c r="B65" i="171"/>
  <c r="B115" i="171" s="1"/>
  <c r="B37" i="207"/>
  <c r="G25" i="208"/>
  <c r="B44" i="208"/>
  <c r="G5" i="161"/>
  <c r="G5" i="163"/>
  <c r="G5" i="208"/>
  <c r="G5" i="207"/>
  <c r="G5" i="165"/>
  <c r="B67" i="165"/>
  <c r="B58" i="163"/>
  <c r="B73" i="161"/>
  <c r="G20" i="161"/>
  <c r="G14" i="161"/>
  <c r="G13" i="161"/>
  <c r="G12" i="161"/>
  <c r="G11" i="161"/>
  <c r="G10" i="161"/>
  <c r="E19" i="294" l="1"/>
  <c r="E102" i="171"/>
  <c r="E112" i="171"/>
  <c r="E1" i="285" l="1"/>
  <c r="G31" i="262" l="1"/>
  <c r="G35" i="262"/>
  <c r="E37" i="262" s="1"/>
  <c r="E33" i="262" l="1"/>
</calcChain>
</file>

<file path=xl/sharedStrings.xml><?xml version="1.0" encoding="utf-8"?>
<sst xmlns="http://schemas.openxmlformats.org/spreadsheetml/2006/main" count="1142" uniqueCount="498">
  <si>
    <t>ITEM NO</t>
  </si>
  <si>
    <t>DESCRIPTION</t>
  </si>
  <si>
    <t>UNIT</t>
  </si>
  <si>
    <t>QUANTITY</t>
  </si>
  <si>
    <t>RATE</t>
  </si>
  <si>
    <t>AMOUNT</t>
  </si>
  <si>
    <t>m</t>
  </si>
  <si>
    <t>t</t>
  </si>
  <si>
    <t>SCHEDULE A: ROADWORKS</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</si>
  <si>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</si>
  <si>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</si>
  <si>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</si>
  <si>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</si>
  <si>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</si>
  <si>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</si>
  <si>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</si>
  <si>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</si>
  <si>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</si>
  <si>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</si>
  <si>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</si>
  <si>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</si>
  <si>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</si>
  <si>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</si>
  <si>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</si>
  <si>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</si>
  <si>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</si>
  <si>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</si>
  <si>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</si>
  <si>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</si>
  <si>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</si>
  <si>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</si>
  <si>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</si>
  <si>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</si>
  <si>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</si>
  <si>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</si>
  <si>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</si>
  <si>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</si>
  <si>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</si>
  <si>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</si>
  <si>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</si>
  <si>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</si>
  <si>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</si>
  <si>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</si>
  <si>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</si>
  <si>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</si>
  <si>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</si>
  <si>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</si>
  <si>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</si>
  <si>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</si>
  <si>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</si>
  <si>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</si>
  <si>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</si>
  <si>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</si>
  <si>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</si>
  <si>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</si>
  <si>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</si>
  <si>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</si>
  <si>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</si>
  <si>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</si>
  <si>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</si>
  <si>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</si>
  <si>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</si>
  <si>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</si>
  <si>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</si>
  <si>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</si>
  <si>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</si>
  <si>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</si>
  <si>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</si>
  <si>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</si>
  <si>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</si>
  <si>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</si>
  <si>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</si>
  <si>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</si>
  <si>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</si>
  <si>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</si>
  <si>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</si>
  <si>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</si>
  <si>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</si>
  <si>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</si>
  <si>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</si>
  <si>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</si>
  <si>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</si>
  <si>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</si>
  <si>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</si>
  <si>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</si>
  <si>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</si>
  <si>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</si>
  <si>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</si>
  <si>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</si>
  <si>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</si>
  <si>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</si>
  <si>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</si>
  <si>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</si>
  <si>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</si>
  <si>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</si>
  <si>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</si>
  <si>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</si>
  <si>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</si>
  <si>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</si>
  <si>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</si>
  <si>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r>
      <t>m</t>
    </r>
    <r>
      <rPr>
        <vertAlign val="superscript"/>
        <sz val="10"/>
        <rFont val="Arial"/>
        <family val="2"/>
      </rPr>
      <t>3</t>
    </r>
    <r>
      <rPr>
        <sz val="10"/>
        <rFont val="Arial"/>
        <family val="2"/>
      </rPr>
      <t xml:space="preserve"> - km</t>
    </r>
  </si>
  <si>
    <t>C5.1</t>
  </si>
  <si>
    <t>ROADBED</t>
  </si>
  <si>
    <t>Roadbed construction and compaction</t>
  </si>
  <si>
    <t>C5.1.1</t>
  </si>
  <si>
    <t>Soft excavation</t>
  </si>
  <si>
    <t>(b.i)</t>
  </si>
  <si>
    <t>(b.ii)</t>
  </si>
  <si>
    <t>C5.3</t>
  </si>
  <si>
    <t>ROAD PAVEMENT LAYERS</t>
  </si>
  <si>
    <t>C5.3.2.1</t>
  </si>
  <si>
    <t>C5.3.2</t>
  </si>
  <si>
    <t>Construction of pavement layers</t>
  </si>
  <si>
    <t>(i)</t>
  </si>
  <si>
    <t>(g)</t>
  </si>
  <si>
    <t>(a.iii)</t>
  </si>
  <si>
    <t>(c.i)</t>
  </si>
  <si>
    <t>(c.ii)</t>
  </si>
  <si>
    <t>(d.i)</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</si>
  <si>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</si>
  <si>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</si>
  <si>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</si>
  <si>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</si>
  <si>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</si>
  <si>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</si>
  <si>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</si>
  <si>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</si>
  <si>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</si>
  <si>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</si>
  <si>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</si>
  <si>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</si>
  <si>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</si>
  <si>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</si>
  <si>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</si>
  <si>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</si>
  <si>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</si>
  <si>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Exceeding 1.5m and up to 3.0m</t>
  </si>
  <si>
    <t>0m to 1.5m</t>
  </si>
  <si>
    <t>Using conventional methods</t>
  </si>
  <si>
    <t>C3.1.2.1</t>
  </si>
  <si>
    <t>C3.1.2</t>
  </si>
  <si>
    <t>DRAINS</t>
  </si>
  <si>
    <t>C3.1</t>
  </si>
  <si>
    <t>ℓ</t>
  </si>
  <si>
    <t>C3.2.24.1</t>
  </si>
  <si>
    <t>Compaction of bedding for inlets, outlets, manholes and catchpits:</t>
  </si>
  <si>
    <t>C3.2.24</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</si>
  <si>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</si>
  <si>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</si>
  <si>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</si>
  <si>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</si>
  <si>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</si>
  <si>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</si>
  <si>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</si>
  <si>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</si>
  <si>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</si>
  <si>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</si>
  <si>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</si>
  <si>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</si>
  <si>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</si>
  <si>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</si>
  <si>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</si>
  <si>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</si>
  <si>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</si>
  <si>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</si>
  <si>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</si>
  <si>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</si>
  <si>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</si>
  <si>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</si>
  <si>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</si>
  <si>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</si>
  <si>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</si>
  <si>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</si>
  <si>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</si>
  <si>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</si>
  <si>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</si>
  <si>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</si>
  <si>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</si>
  <si>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</si>
  <si>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</si>
  <si>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</si>
  <si>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</si>
  <si>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</si>
  <si>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</si>
  <si>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</si>
  <si>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</si>
  <si>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</si>
  <si>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</si>
  <si>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</si>
  <si>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r>
      <t>m</t>
    </r>
    <r>
      <rPr>
        <vertAlign val="superscript"/>
        <sz val="10"/>
        <rFont val="Arial"/>
        <family val="2"/>
      </rPr>
      <t>3</t>
    </r>
    <r>
      <rPr>
        <sz val="11"/>
        <color theme="1"/>
        <rFont val="Calibri"/>
        <family val="2"/>
        <scheme val="minor"/>
      </rPr>
      <t/>
    </r>
  </si>
  <si>
    <t>Prov Sum</t>
  </si>
  <si>
    <t>PC Sum</t>
  </si>
  <si>
    <t>Prov sum</t>
  </si>
  <si>
    <t>C11.5.9</t>
  </si>
  <si>
    <t>Stock-proof fences</t>
  </si>
  <si>
    <t>Fences:</t>
  </si>
  <si>
    <t>C11.5.4.1</t>
  </si>
  <si>
    <t>Dismantling existing fences and gates:</t>
  </si>
  <si>
    <t>C11.5.4</t>
  </si>
  <si>
    <t>Horizontal</t>
  </si>
  <si>
    <t>Straining posts, stays and anchors:</t>
  </si>
  <si>
    <t>C11.5.1.9</t>
  </si>
  <si>
    <t>C11.5.1.8</t>
  </si>
  <si>
    <t>C11.5.1.7</t>
  </si>
  <si>
    <t>C11.5.1.2</t>
  </si>
  <si>
    <t>C11.5.1.1</t>
  </si>
  <si>
    <t>Supply and erect new fencing material for new fences and for supplementing material in existing fences which are being repaired or removed:</t>
  </si>
  <si>
    <t>C11.5.1</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</si>
  <si>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</si>
  <si>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</si>
  <si>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</si>
  <si>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</si>
  <si>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</si>
  <si>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</si>
  <si>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</si>
  <si>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</si>
  <si>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</si>
  <si>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</si>
  <si>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</si>
  <si>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</si>
  <si>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</si>
  <si>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</si>
  <si>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</si>
  <si>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</si>
  <si>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C4.1</t>
  </si>
  <si>
    <t>BORROW MATERIALS</t>
  </si>
  <si>
    <t>C11.5</t>
  </si>
  <si>
    <t>FENCING</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</si>
  <si>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</si>
  <si>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</si>
  <si>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</si>
  <si>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</si>
  <si>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</si>
  <si>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</si>
  <si>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</si>
  <si>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</si>
  <si>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</si>
  <si>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</si>
  <si>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</si>
  <si>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</si>
  <si>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(a.v)</t>
  </si>
  <si>
    <t>(a.vi)</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</si>
  <si>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</si>
  <si>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</si>
  <si>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</si>
  <si>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</si>
  <si>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</si>
  <si>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</si>
  <si>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</si>
  <si>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</si>
  <si>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</si>
  <si>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</si>
  <si>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</si>
  <si>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</si>
  <si>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</si>
  <si>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</si>
  <si>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</si>
  <si>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</si>
  <si>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</si>
  <si>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</si>
  <si>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</si>
  <si>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</si>
  <si>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</si>
  <si>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</si>
  <si>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</si>
  <si>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</si>
  <si>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</si>
  <si>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</si>
  <si>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5 Targeted Enterprise subcontractor (40 copies of the tender document required for each individual tender)</t>
  </si>
  <si>
    <t>Procurement process for the appointment of CIDB contractor grading designation 6 Targeted Enterprise subcontractor (40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</si>
  <si>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</si>
  <si>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</si>
  <si>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</si>
  <si>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</si>
  <si>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</si>
  <si>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</si>
  <si>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</si>
  <si>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</si>
  <si>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</si>
  <si>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</si>
  <si>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</si>
  <si>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</si>
  <si>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</si>
  <si>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</si>
  <si>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</si>
  <si>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 xml:space="preserve"> </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</si>
  <si>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</si>
  <si>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</si>
  <si>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</si>
  <si>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Extra over sub-item C3.2.1.1 for excavation in hard or boulder material, irrespective of depth</t>
  </si>
  <si>
    <t>From commercial sources (G6)</t>
  </si>
  <si>
    <t>2) 600 mm Diameter</t>
  </si>
  <si>
    <t>3) 900 mm Diameter</t>
  </si>
  <si>
    <t>Provision of skew ends of pipe culvert (Class 100D)</t>
  </si>
  <si>
    <t>Preparation and compaction of in situ bedding material to 90 % of MDD (150mm Deep)</t>
  </si>
  <si>
    <t xml:space="preserve">Prefabricated kerbing </t>
  </si>
  <si>
    <t xml:space="preserve">Prefabricated kerbing-channeling </t>
  </si>
  <si>
    <t>Zinc-coated barbed wire (SABS 675) - High-tensile-grade, single-strand 3,15mm x 2,50mm oval-shaped wire - Galvanised, Class A</t>
  </si>
  <si>
    <t>Zinc-coated smooth wire  - 4,0mm dia,mild steel straining wire, Grade C galvanised</t>
  </si>
  <si>
    <t xml:space="preserve">Standards 2,0m x 2,5 kg/m mild steel y section </t>
  </si>
  <si>
    <t xml:space="preserve">Droppers 1,4m x 0,56 kg/m mild steel ridge back section </t>
  </si>
  <si>
    <t xml:space="preserve">Steel straining posts (Notched 2100 x 125mm galvanized &amp; anchored in concrete) </t>
  </si>
  <si>
    <t>Steel stays and anchors (100mm diameter and wall thickness 3mm)</t>
  </si>
  <si>
    <t>Vertical</t>
  </si>
  <si>
    <t>Repairing existing fences (Stock Proof)</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</si>
  <si>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</si>
  <si>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</si>
  <si>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</si>
  <si>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</si>
  <si>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</si>
  <si>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</si>
  <si>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</si>
  <si>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</si>
  <si>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</si>
  <si>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</si>
  <si>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</si>
  <si>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</si>
  <si>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</si>
  <si>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</si>
  <si>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</si>
  <si>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</si>
  <si>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</si>
  <si>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</si>
  <si>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</si>
  <si>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</si>
  <si>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</si>
  <si>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</si>
  <si>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</si>
  <si>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</si>
  <si>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</si>
  <si>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</si>
  <si>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r>
      <t xml:space="preserve">(a) Blading by road grader of: </t>
    </r>
    <r>
      <rPr>
        <sz val="9"/>
        <rFont val="Calibri"/>
        <family val="2"/>
      </rPr>
      <t>&gt; 6m</t>
    </r>
  </si>
  <si>
    <t>(i) Machine trimming: Normal Blading - 3%</t>
  </si>
  <si>
    <t xml:space="preserve">km </t>
  </si>
  <si>
    <t>(ii) Machine trimming: Dry Road Blading using Watercart - chamber 3%</t>
  </si>
  <si>
    <r>
      <t xml:space="preserve">(b) Blading by road grader of: </t>
    </r>
    <r>
      <rPr>
        <sz val="9"/>
        <rFont val="Calibri"/>
        <family val="2"/>
      </rPr>
      <t xml:space="preserve">&lt; 6m </t>
    </r>
  </si>
  <si>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</si>
  <si>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</si>
  <si>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</si>
  <si>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</si>
  <si>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</si>
  <si>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</si>
  <si>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</si>
  <si>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</si>
  <si>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</si>
  <si>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</si>
  <si>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</si>
  <si>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C3.1.22</t>
  </si>
  <si>
    <t>Test flushing of subsoil drain pipe systems</t>
  </si>
  <si>
    <t>P.S.C 3.1.25</t>
  </si>
  <si>
    <t xml:space="preserve">Reshape and cut side and mitre drains </t>
  </si>
  <si>
    <t>In inlet and outlet structures including kerbs, chutes and downpipes, skewed ends, catchpits, manholes, thrust and anchor blocks, excluding formwork but including Class U2 surfacing finish (30MPa)</t>
  </si>
  <si>
    <t>Welded steel fabric (Ref 245)</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</si>
  <si>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</si>
  <si>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</si>
  <si>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</si>
  <si>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</si>
  <si>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</si>
  <si>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</si>
  <si>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</si>
  <si>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</si>
  <si>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</si>
  <si>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</si>
  <si>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</si>
  <si>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</si>
  <si>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</si>
  <si>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</si>
  <si>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</si>
  <si>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</si>
  <si>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</si>
  <si>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</si>
  <si>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</si>
  <si>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</si>
  <si>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</si>
  <si>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</si>
  <si>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</si>
  <si>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</si>
  <si>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</si>
  <si>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</si>
  <si>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</si>
  <si>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</si>
  <si>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</si>
  <si>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</si>
  <si>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</si>
  <si>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</si>
  <si>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</si>
  <si>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</si>
  <si>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</si>
  <si>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</si>
  <si>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</si>
  <si>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</si>
  <si>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</si>
  <si>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</si>
  <si>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</si>
  <si>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</si>
  <si>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</si>
  <si>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</si>
  <si>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</si>
  <si>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</si>
  <si>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</si>
  <si>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</si>
  <si>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</si>
  <si>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</si>
  <si>
    <t>C9.1</t>
  </si>
  <si>
    <t>ASPHALT LAYERS</t>
  </si>
  <si>
    <t>C9.1.1</t>
  </si>
  <si>
    <t>Asphalt mix designs</t>
  </si>
  <si>
    <t>C9.1.3</t>
  </si>
  <si>
    <t>Application of bond coat</t>
  </si>
  <si>
    <t>C9.1.3.2</t>
  </si>
  <si>
    <t>Applied in restricted ares using a portable pressure sprayer</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</si>
  <si>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</si>
  <si>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</si>
  <si>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</si>
  <si>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</si>
  <si>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</si>
  <si>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</si>
  <si>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</si>
  <si>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</si>
  <si>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</si>
  <si>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</si>
  <si>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</si>
  <si>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</si>
  <si>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</si>
  <si>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</si>
  <si>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Using labour enhanced construction methods :</t>
  </si>
  <si>
    <t>Manholes and inlet and outlet structures</t>
  </si>
  <si>
    <t>Culvert barrels</t>
  </si>
  <si>
    <t>Borrow pits</t>
  </si>
  <si>
    <t>C5.1.1.2</t>
  </si>
  <si>
    <t>Compaction of in-situ material to 93% of MDD</t>
  </si>
  <si>
    <t>Gravel wearing course layer (150mm) compacted to 95% of MDD</t>
  </si>
  <si>
    <t>Formwork of concrete under items C3.2.7.3 to 5 above (F1 finish )</t>
  </si>
  <si>
    <t>C6.1</t>
  </si>
  <si>
    <t>PAVER LAID CONCRETE LAYERS</t>
  </si>
  <si>
    <t>C6.1.1</t>
  </si>
  <si>
    <t>Construction of trial section (Complete: including texturing and curing)</t>
  </si>
  <si>
    <t>C6.1.1.2</t>
  </si>
  <si>
    <t>Labour enhanced construction (state pavement type and nominal thickness)</t>
  </si>
  <si>
    <r>
      <t>m</t>
    </r>
    <r>
      <rPr>
        <vertAlign val="superscript"/>
        <sz val="10"/>
        <rFont val="Calibri"/>
        <family val="2"/>
      </rPr>
      <t>2</t>
    </r>
  </si>
  <si>
    <t>C6.1.2</t>
  </si>
  <si>
    <t>Construction of jointed concrete pavement (JCP) (Excluding texturing and curing)</t>
  </si>
  <si>
    <t>C6.1.2.1</t>
  </si>
  <si>
    <t>JCP without dowels:</t>
  </si>
  <si>
    <t>Labour enhanced construction (state nominal thickness)</t>
  </si>
  <si>
    <t>C6.1.2.2</t>
  </si>
  <si>
    <t>JCP with dowels:</t>
  </si>
  <si>
    <t>C6.1.2.3</t>
  </si>
  <si>
    <t>Additional concrete placed to thicken up the slab at joints as specified in the Contract Documentation</t>
  </si>
  <si>
    <r>
      <t>m</t>
    </r>
    <r>
      <rPr>
        <vertAlign val="superscript"/>
        <sz val="10"/>
        <rFont val="Calibri"/>
        <family val="2"/>
      </rPr>
      <t>3</t>
    </r>
  </si>
  <si>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</si>
  <si>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</si>
  <si>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</si>
  <si>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</si>
  <si>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</si>
  <si>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</si>
  <si>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</si>
  <si>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</si>
  <si>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</si>
  <si>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</si>
  <si>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</si>
  <si>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</si>
  <si>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</si>
  <si>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</si>
  <si>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</si>
  <si>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</si>
  <si>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</si>
  <si>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</si>
  <si>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</si>
  <si>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</si>
  <si>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</si>
  <si>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</si>
  <si>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</si>
  <si>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</si>
  <si>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</si>
  <si>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</si>
  <si>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</si>
  <si>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</si>
  <si>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</si>
  <si>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</si>
  <si>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</si>
  <si>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</si>
  <si>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On Class C bedding Class 100D</t>
  </si>
  <si>
    <t>Rumble strips as per SD0314/A</t>
  </si>
  <si>
    <t>Speed Control Humps as per SD0314/A</t>
  </si>
  <si>
    <t xml:space="preserve">TOTAL CARRIED FORWARD </t>
  </si>
  <si>
    <t>Client Line 1:</t>
  </si>
  <si>
    <t>Province of KwaZulu-Natal</t>
  </si>
  <si>
    <t>Client Line 2:</t>
  </si>
  <si>
    <t>Department of Transport</t>
  </si>
  <si>
    <t>Contract No</t>
  </si>
  <si>
    <t>Contract Description</t>
  </si>
  <si>
    <t>Contract Duration</t>
  </si>
  <si>
    <t>Months</t>
  </si>
  <si>
    <t>ZNB01220/00000/00/PMC/INF/21/T</t>
  </si>
  <si>
    <t>PROVISION OF ROUTINE AND SAFETY MAINTENANCE ON VARIOUS ROADS WITHIN THE SWAYIMANI ZONE
UMSHWATHI AREA OFFICE</t>
  </si>
  <si>
    <t>PROVISION OF ROUTINE AND SAFETY MAINTENANCE ON VARIOUS ROADS WITHIN THE SWAYIMANI ZONE  UMSHWATHI AREA OFFICE</t>
  </si>
  <si>
    <t>PROVISION OF ROUTINE AND SAFETY MAINTENANCE ON VARIOUS ROADS WITHIN THE SWAYIMANI ZONE UMSHWATHI AREA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</si>
</sst>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R&quot;#,##0;\-&quot;R&quot;#,##0"/>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_ * #,##0.00_ ;_ * \-#,##0.00_ ;_ * &quot;-&quot;??_ ;_ @_ "/>
    <numFmt numFmtId="168" formatCode="&quot;R&quot;\ #,##0.00"/>
    <numFmt numFmtId="169" formatCode="0.0%"/>
    <numFmt numFmtId="170" formatCode="[$R-1C09]\ #\ ###\ ##0.00;[Red][$R-1C09]\-#\ ###\ ##0.00"/>
    <numFmt numFmtId="171" formatCode="_-* #.##0.00_-;\-* #.##0.00_-;_-* &quot;-&quot;??_-;_-@_-"/>
    <numFmt numFmtId="172" formatCode="&quot;R&quot;#,##0.00"/>
    <numFmt numFmtId="173" formatCode="#,##0.0"/>
    <numFmt numFmtId="174" formatCode="#,##0_ ;[Red]\-#,##0\ "/>
    <numFmt numFmtId="175" formatCode="&quot;C&quot;0"/>
    <numFmt numFmtId="176" formatCode="#,##0.00_ ;[Red]\-#,##0.00\ "/>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sz val="9"/>
      <name val="Calibri"/>
      <family val="2"/>
    </font>
    <font>
      <b/>
      <sz val="10"/>
      <color rgb="FF000000"/>
      <name val="Arial"/>
      <family val="2"/>
    </font>
    <font>
      <b/>
      <sz val="8"/>
      <color rgb="FF000000"/>
      <name val="Arial"/>
      <family val="2"/>
    </font>
    <font>
      <vertAlign val="superscript"/>
      <sz val="10"/>
      <name val="Calibri"/>
      <family val="2"/>
    </font>
    <font>
      <sz val="8"/>
      <color rgb="FF000000"/>
      <name val="Segoe UI"/>
      <family val="2"/>
    </font>
  </fonts>
  <fills count="4">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s>
  <borders count="3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style="medium">
        <color auto="1"/>
      </right>
      <top/>
      <bottom style="thin">
        <color auto="1"/>
      </bottom>
      <diagonal/>
    </border>
    <border>
      <left/>
      <right/>
      <top style="medium">
        <color indexed="64"/>
      </top>
      <bottom/>
      <diagonal/>
    </border>
    <border>
      <left/>
      <right style="medium">
        <color indexed="64"/>
      </right>
      <top/>
      <bottom/>
      <diagonal/>
    </border>
  </borders>
  <cellStyleXfs count="25">
    <xf numFmtId="0" fontId="0" fillId="0" borderId="0"/>
    <xf numFmtId="165" fontId="6" fillId="0" borderId="0" applyFont="0" applyFill="0" applyBorder="0" applyAlignment="0" applyProtection="0"/>
    <xf numFmtId="3"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4" fontId="6" fillId="0" borderId="0" applyFont="0" applyFill="0" applyBorder="0" applyAlignment="0" applyProtection="0"/>
    <xf numFmtId="0" fontId="2" fillId="0" borderId="0"/>
  </cellStyleXfs>
  <cellXfs count="306">
    <xf numFmtId="0" fontId="0" fillId="0" borderId="0" xfId="0"/>
    <xf numFmtId="0" fontId="6" fillId="0" borderId="0" xfId="17" applyFont="1" applyAlignment="1">
      <alignmen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11" xfId="1" applyNumberFormat="1" applyFont="1" applyBorder="1" applyAlignment="1">
      <alignment horizontal="right" vertical="center" wrapText="1"/>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5" fontId="6" fillId="0" borderId="1" xfId="1" applyFont="1" applyBorder="1" applyAlignment="1">
      <alignment vertical="center" wrapText="1"/>
    </xf>
    <xf numFmtId="0" fontId="6" fillId="0" borderId="1" xfId="17"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165"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Font="1" applyBorder="1" applyAlignment="1">
      <alignment vertical="center" wrapText="1"/>
    </xf>
    <xf numFmtId="49" fontId="6" fillId="0" borderId="0" xfId="17" applyNumberFormat="1" applyFont="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5" fontId="6" fillId="0" borderId="0" xfId="17" applyNumberFormat="1" applyAlignment="1">
      <alignment horizontal="right" vertical="center"/>
    </xf>
    <xf numFmtId="0" fontId="6" fillId="0" borderId="1" xfId="17" applyBorder="1" applyAlignment="1">
      <alignment vertical="center" wrapText="1"/>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17" fillId="0" borderId="0" xfId="17" applyFont="1" applyAlignment="1">
      <alignment vertical="center"/>
    </xf>
    <xf numFmtId="166"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7" fillId="0" borderId="1" xfId="17" applyNumberFormat="1" applyFont="1" applyBorder="1" applyAlignment="1">
      <alignment horizontal="right" vertical="center"/>
    </xf>
    <xf numFmtId="49" fontId="6" fillId="0" borderId="1" xfId="17" applyNumberFormat="1" applyBorder="1" applyAlignment="1">
      <alignment horizontal="right" vertical="center" wrapText="1"/>
    </xf>
    <xf numFmtId="49" fontId="7" fillId="0" borderId="13" xfId="17" applyNumberFormat="1"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6" fillId="0" borderId="0" xfId="0" applyFont="1" applyAlignment="1">
      <alignment wrapText="1"/>
    </xf>
    <xf numFmtId="49" fontId="7" fillId="0" borderId="13" xfId="17" applyNumberFormat="1" applyFont="1" applyBorder="1" applyAlignment="1">
      <alignment horizontal="center" vertical="center"/>
    </xf>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7" fillId="0" borderId="0" xfId="17" applyFont="1" applyAlignment="1">
      <alignment horizontal="left" vertical="center" wrapText="1" indent="1"/>
    </xf>
    <xf numFmtId="0" fontId="17" fillId="0" borderId="19" xfId="17" applyFont="1" applyBorder="1" applyAlignment="1">
      <alignment horizontal="center" vertical="center" wrapText="1"/>
    </xf>
    <xf numFmtId="10" fontId="6" fillId="0" borderId="0" xfId="17" applyNumberFormat="1" applyAlignment="1">
      <alignment horizontal="left" vertical="center" wrapText="1" indent="1"/>
    </xf>
    <xf numFmtId="165" fontId="14" fillId="0" borderId="0" xfId="1" applyFont="1" applyAlignment="1">
      <alignment vertical="center" wrapText="1"/>
    </xf>
    <xf numFmtId="3" fontId="17" fillId="0" borderId="1" xfId="15" applyNumberFormat="1" applyFont="1" applyBorder="1" applyAlignment="1">
      <alignment horizontal="center"/>
    </xf>
    <xf numFmtId="0" fontId="17" fillId="0" borderId="1" xfId="0" applyFont="1" applyBorder="1" applyAlignment="1">
      <alignment horizontal="center" wrapText="1"/>
    </xf>
    <xf numFmtId="174" fontId="17" fillId="0" borderId="1" xfId="0" applyNumberFormat="1" applyFont="1" applyBorder="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7" fillId="0" borderId="1" xfId="0" applyNumberFormat="1" applyFont="1" applyBorder="1" applyAlignment="1" applyProtection="1">
      <alignment horizontal="center" wrapText="1"/>
      <protection locked="0"/>
    </xf>
    <xf numFmtId="38" fontId="17" fillId="0" borderId="1" xfId="0" applyNumberFormat="1" applyFont="1" applyBorder="1" applyAlignment="1">
      <alignment horizontal="center" wrapText="1"/>
    </xf>
    <xf numFmtId="40" fontId="17" fillId="0" borderId="1" xfId="0" applyNumberFormat="1" applyFont="1" applyBorder="1" applyAlignment="1" applyProtection="1">
      <alignment horizontal="center" wrapText="1"/>
      <protection locked="0"/>
    </xf>
    <xf numFmtId="0" fontId="6" fillId="0" borderId="0" xfId="17" applyAlignment="1">
      <alignment horizontal="center" vertical="center" wrapText="1"/>
    </xf>
    <xf numFmtId="0" fontId="17" fillId="0" borderId="18" xfId="17" applyFont="1" applyBorder="1" applyAlignment="1">
      <alignment horizontal="left" vertical="center" wrapText="1"/>
    </xf>
    <xf numFmtId="0" fontId="7" fillId="0" borderId="0" xfId="17" applyFont="1" applyAlignment="1">
      <alignment horizontal="left" vertical="center" wrapText="1"/>
    </xf>
    <xf numFmtId="168" fontId="6" fillId="0" borderId="0" xfId="3" applyNumberFormat="1" applyFont="1" applyFill="1" applyBorder="1" applyAlignment="1">
      <alignment horizontal="right" wrapText="1"/>
    </xf>
    <xf numFmtId="49" fontId="17" fillId="0" borderId="19"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0" fontId="17" fillId="0" borderId="14" xfId="17" applyFont="1" applyBorder="1" applyAlignment="1">
      <alignment horizontal="left" vertical="center" wrapText="1"/>
    </xf>
    <xf numFmtId="0" fontId="18" fillId="0" borderId="21" xfId="17" applyFont="1" applyBorder="1" applyAlignment="1">
      <alignment horizontal="left" vertical="center" indent="1"/>
    </xf>
    <xf numFmtId="0" fontId="18" fillId="0" borderId="30" xfId="17" applyFont="1" applyBorder="1" applyAlignment="1">
      <alignment vertical="center"/>
    </xf>
    <xf numFmtId="0" fontId="18" fillId="0" borderId="29" xfId="17" applyFont="1" applyBorder="1" applyAlignment="1">
      <alignment vertical="center"/>
    </xf>
    <xf numFmtId="175" fontId="17" fillId="0" borderId="5" xfId="17" applyNumberFormat="1" applyFont="1" applyBorder="1" applyAlignment="1">
      <alignment horizontal="center" vertical="center" wrapText="1"/>
    </xf>
    <xf numFmtId="0" fontId="17" fillId="0" borderId="13" xfId="17" applyFont="1" applyBorder="1" applyAlignment="1">
      <alignment horizontal="left" vertical="center" wrapText="1"/>
    </xf>
    <xf numFmtId="3" fontId="6" fillId="0" borderId="0" xfId="17" applyNumberFormat="1" applyAlignment="1">
      <alignment vertical="center" wrapText="1"/>
    </xf>
    <xf numFmtId="0" fontId="17" fillId="0" borderId="25" xfId="17" applyFont="1" applyBorder="1" applyAlignment="1">
      <alignment horizontal="left" vertical="center" indent="1"/>
    </xf>
    <xf numFmtId="0" fontId="17" fillId="0" borderId="18" xfId="17" applyFont="1" applyBorder="1" applyAlignment="1">
      <alignment horizontal="left" vertical="center"/>
    </xf>
    <xf numFmtId="0" fontId="17" fillId="0" borderId="18" xfId="17" applyFont="1" applyBorder="1" applyAlignment="1">
      <alignment vertical="center"/>
    </xf>
    <xf numFmtId="0" fontId="17" fillId="0" borderId="27" xfId="17" applyFont="1" applyBorder="1" applyAlignment="1">
      <alignment horizontal="left" vertical="center" indent="1"/>
    </xf>
    <xf numFmtId="0" fontId="17" fillId="0" borderId="31" xfId="17" applyFont="1" applyBorder="1" applyAlignment="1">
      <alignment vertical="center"/>
    </xf>
    <xf numFmtId="0" fontId="17" fillId="0" borderId="6" xfId="17" applyFont="1" applyBorder="1" applyAlignment="1">
      <alignment vertical="center"/>
    </xf>
    <xf numFmtId="44" fontId="6" fillId="0" borderId="0" xfId="17" applyNumberFormat="1" applyAlignment="1">
      <alignment vertical="center" wrapText="1"/>
    </xf>
    <xf numFmtId="0" fontId="17" fillId="0" borderId="26" xfId="17" applyFont="1" applyBorder="1" applyAlignment="1">
      <alignment horizontal="left" vertical="center" indent="1"/>
    </xf>
    <xf numFmtId="0" fontId="6" fillId="0" borderId="0" xfId="17" applyAlignment="1">
      <alignment horizontal="right" vertical="center" wrapText="1"/>
    </xf>
    <xf numFmtId="169" fontId="0" fillId="0" borderId="0" xfId="7" applyNumberFormat="1" applyFont="1" applyAlignment="1">
      <alignment horizontal="left" vertical="center" wrapText="1" indent="1"/>
    </xf>
    <xf numFmtId="0" fontId="17" fillId="0" borderId="22" xfId="17" applyFont="1" applyBorder="1" applyAlignment="1">
      <alignment horizontal="left" vertical="center" indent="1"/>
    </xf>
    <xf numFmtId="0" fontId="18" fillId="0" borderId="0" xfId="17" applyFont="1" applyAlignment="1">
      <alignment horizontal="left" vertical="center" indent="1"/>
    </xf>
    <xf numFmtId="0" fontId="18" fillId="0" borderId="0" xfId="17" applyFont="1" applyAlignment="1">
      <alignment vertical="center"/>
    </xf>
    <xf numFmtId="44" fontId="18" fillId="0" borderId="0" xfId="1" applyNumberFormat="1" applyFont="1" applyBorder="1" applyAlignment="1">
      <alignment horizontal="left" vertical="center" wrapText="1"/>
    </xf>
    <xf numFmtId="0" fontId="17" fillId="0" borderId="25" xfId="17" applyFont="1" applyBorder="1" applyAlignment="1">
      <alignment horizontal="center" vertical="center"/>
    </xf>
    <xf numFmtId="0" fontId="17" fillId="0" borderId="18" xfId="17" applyFont="1" applyBorder="1" applyAlignment="1">
      <alignment horizontal="center" vertical="center"/>
    </xf>
    <xf numFmtId="39" fontId="17" fillId="0" borderId="24" xfId="3" applyNumberFormat="1" applyFont="1" applyBorder="1" applyAlignment="1">
      <alignment horizontal="center" vertical="center" wrapText="1"/>
    </xf>
    <xf numFmtId="0" fontId="17" fillId="0" borderId="27" xfId="17" applyFont="1" applyBorder="1" applyAlignment="1">
      <alignment horizontal="center" vertical="center" wrapText="1"/>
    </xf>
    <xf numFmtId="0" fontId="17" fillId="0" borderId="31" xfId="17" applyFont="1" applyBorder="1" applyAlignment="1">
      <alignment horizontal="left" vertical="center" wrapText="1"/>
    </xf>
    <xf numFmtId="175" fontId="17" fillId="0" borderId="32" xfId="17" applyNumberFormat="1" applyFont="1" applyBorder="1" applyAlignment="1">
      <alignment horizontal="left" vertical="center" wrapText="1"/>
    </xf>
    <xf numFmtId="175" fontId="17" fillId="0" borderId="11" xfId="17" applyNumberFormat="1" applyFont="1" applyBorder="1" applyAlignment="1">
      <alignment horizontal="center" vertical="center" wrapText="1"/>
    </xf>
    <xf numFmtId="165" fontId="6" fillId="0" borderId="1" xfId="17" applyNumberFormat="1" applyFont="1" applyBorder="1" applyAlignment="1">
      <alignment horizontal="center" vertical="center" wrapText="1"/>
    </xf>
    <xf numFmtId="0" fontId="7" fillId="0" borderId="0" xfId="17" applyFont="1" applyAlignment="1">
      <alignment horizontal="right" vertical="center"/>
    </xf>
    <xf numFmtId="0" fontId="7" fillId="0" borderId="0" xfId="17" applyFont="1" applyAlignment="1">
      <alignment horizontal="center" vertical="center" wrapText="1"/>
    </xf>
    <xf numFmtId="168" fontId="6" fillId="0" borderId="11" xfId="3" applyNumberFormat="1" applyFont="1" applyBorder="1" applyAlignment="1">
      <alignment horizontal="right" vertical="center" wrapText="1"/>
    </xf>
    <xf numFmtId="168" fontId="6" fillId="0" borderId="24" xfId="3" applyNumberFormat="1" applyFont="1" applyBorder="1" applyAlignment="1">
      <alignment horizontal="right" vertical="center" wrapText="1"/>
    </xf>
    <xf numFmtId="168" fontId="6" fillId="0" borderId="28" xfId="3" applyNumberFormat="1" applyFont="1" applyBorder="1" applyAlignment="1">
      <alignment horizontal="right" vertical="center" wrapText="1"/>
    </xf>
    <xf numFmtId="168" fontId="6" fillId="0" borderId="20" xfId="3" applyNumberFormat="1" applyFont="1" applyBorder="1" applyAlignment="1">
      <alignment horizontal="right" vertical="center" wrapText="1"/>
    </xf>
    <xf numFmtId="0" fontId="17" fillId="0" borderId="0" xfId="17" applyFont="1" applyBorder="1" applyAlignment="1">
      <alignment vertical="center"/>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3" xfId="17" applyNumberFormat="1" applyFont="1" applyBorder="1" applyAlignment="1">
      <alignment horizontal="center" vertical="center"/>
    </xf>
    <xf numFmtId="0" fontId="6" fillId="0" borderId="6" xfId="17" applyBorder="1" applyAlignment="1">
      <alignment horizontal="left" vertical="center" wrapText="1"/>
    </xf>
    <xf numFmtId="0" fontId="6" fillId="0" borderId="0" xfId="17" applyAlignment="1">
      <alignment horizontal="left" vertical="center" wrapText="1"/>
    </xf>
    <xf numFmtId="0" fontId="6" fillId="0" borderId="15" xfId="17" applyBorder="1" applyAlignment="1">
      <alignment horizontal="center" vertical="center" wrapText="1"/>
    </xf>
    <xf numFmtId="176" fontId="17" fillId="0" borderId="1" xfId="12" applyNumberFormat="1" applyFont="1" applyBorder="1" applyAlignment="1" applyProtection="1">
      <alignment horizontal="left" vertical="top" wrapText="1"/>
      <protection locked="0"/>
    </xf>
    <xf numFmtId="0" fontId="17" fillId="0" borderId="1" xfId="12" applyFont="1" applyBorder="1" applyAlignment="1">
      <alignment horizontal="left" vertical="top" wrapText="1"/>
    </xf>
    <xf numFmtId="0" fontId="17" fillId="0" borderId="1" xfId="12" applyFont="1" applyBorder="1" applyAlignment="1">
      <alignment horizontal="center" wrapText="1"/>
    </xf>
    <xf numFmtId="49" fontId="17" fillId="0" borderId="1" xfId="12" applyNumberFormat="1" applyFont="1" applyBorder="1" applyAlignment="1">
      <alignment horizontal="left" vertical="top" wrapText="1"/>
    </xf>
    <xf numFmtId="173" fontId="6" fillId="0" borderId="1" xfId="1" applyNumberFormat="1" applyFont="1" applyBorder="1" applyAlignment="1">
      <alignment horizontal="center" vertical="center" wrapText="1"/>
    </xf>
    <xf numFmtId="49" fontId="6" fillId="0" borderId="1" xfId="17" applyNumberFormat="1" applyBorder="1" applyAlignment="1">
      <alignment horizontal="right" wrapText="1"/>
    </xf>
    <xf numFmtId="49" fontId="6" fillId="0" borderId="1" xfId="17" applyNumberFormat="1" applyBorder="1" applyAlignment="1">
      <alignment horizontal="right" vertical="top" wrapText="1"/>
    </xf>
    <xf numFmtId="0" fontId="6" fillId="0" borderId="17" xfId="17" applyBorder="1" applyAlignment="1">
      <alignment horizontal="left" vertical="top" wrapText="1"/>
    </xf>
    <xf numFmtId="0" fontId="17" fillId="0" borderId="17" xfId="12" applyFont="1" applyBorder="1" applyAlignment="1">
      <alignment horizontal="left" vertical="top" wrapText="1"/>
    </xf>
    <xf numFmtId="0" fontId="17" fillId="0" borderId="1" xfId="12" applyFont="1" applyBorder="1" applyAlignment="1">
      <alignment wrapText="1"/>
    </xf>
    <xf numFmtId="0" fontId="6" fillId="0" borderId="1" xfId="17" applyBorder="1" applyAlignment="1">
      <alignment horizontal="right" vertical="center" wrapText="1"/>
    </xf>
    <xf numFmtId="0" fontId="18" fillId="0" borderId="7" xfId="0" applyFont="1" applyFill="1" applyBorder="1" applyAlignment="1">
      <alignment horizontal="center" vertical="center"/>
    </xf>
    <xf numFmtId="0" fontId="6" fillId="0" borderId="0" xfId="17" applyFont="1" applyFill="1" applyAlignment="1"/>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3" fontId="6" fillId="0" borderId="1" xfId="1" applyNumberFormat="1" applyFont="1" applyFill="1" applyBorder="1" applyAlignment="1">
      <alignment horizontal="center" wrapText="1"/>
    </xf>
    <xf numFmtId="0" fontId="6" fillId="0" borderId="1" xfId="17" applyFont="1" applyFill="1" applyBorder="1" applyAlignment="1">
      <alignment wrapText="1"/>
    </xf>
    <xf numFmtId="168" fontId="6" fillId="0" borderId="1" xfId="3" applyNumberFormat="1" applyFont="1" applyFill="1" applyBorder="1" applyAlignment="1">
      <alignment horizontal="right" vertical="center" wrapText="1"/>
    </xf>
    <xf numFmtId="168" fontId="6" fillId="0" borderId="0" xfId="17" applyNumberFormat="1" applyAlignment="1">
      <alignment horizontal="righ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0" xfId="17" applyAlignment="1">
      <alignment wrapText="1"/>
    </xf>
    <xf numFmtId="49" fontId="6" fillId="0" borderId="0" xfId="17" applyNumberFormat="1" applyAlignment="1">
      <alignment horizontal="left" vertical="center" wrapText="1"/>
    </xf>
    <xf numFmtId="165" fontId="6" fillId="0" borderId="0" xfId="17" applyNumberFormat="1" applyAlignment="1">
      <alignment horizontal="right" vertical="center" wrapText="1"/>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172" fontId="6" fillId="0" borderId="0" xfId="17" applyNumberFormat="1" applyAlignment="1">
      <alignment horizontal="righ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49" fontId="6" fillId="0" borderId="1" xfId="17" applyNumberFormat="1" applyBorder="1" applyAlignment="1">
      <alignment horizontal="center" vertical="center"/>
    </xf>
    <xf numFmtId="168" fontId="6" fillId="0" borderId="1" xfId="17" applyNumberFormat="1" applyBorder="1" applyAlignment="1">
      <alignment horizontal="center" vertical="center" wrapText="1"/>
    </xf>
    <xf numFmtId="173" fontId="6" fillId="0" borderId="1" xfId="1" applyNumberFormat="1" applyFont="1" applyBorder="1" applyAlignment="1">
      <alignment horizontal="center" wrapText="1"/>
    </xf>
    <xf numFmtId="0" fontId="6" fillId="0" borderId="0" xfId="17" applyAlignment="1">
      <alignment horizontal="right"/>
    </xf>
    <xf numFmtId="0" fontId="6" fillId="0" borderId="23" xfId="17" applyBorder="1" applyAlignment="1">
      <alignment horizontal="center" vertical="center" wrapText="1"/>
    </xf>
    <xf numFmtId="0" fontId="6" fillId="0" borderId="11" xfId="17" applyBorder="1" applyAlignment="1">
      <alignment vertical="center" wrapText="1"/>
    </xf>
    <xf numFmtId="0" fontId="6" fillId="0" borderId="0" xfId="17" applyBorder="1" applyAlignment="1">
      <alignment horizontal="center" vertical="center" wrapText="1"/>
    </xf>
    <xf numFmtId="0" fontId="7" fillId="0" borderId="13" xfId="0" applyFont="1" applyBorder="1" applyAlignment="1">
      <alignment vertical="center"/>
    </xf>
    <xf numFmtId="0" fontId="7" fillId="0" borderId="21" xfId="0" applyFont="1" applyBorder="1" applyAlignment="1">
      <alignment vertical="center"/>
    </xf>
    <xf numFmtId="0" fontId="7" fillId="0" borderId="0" xfId="17" applyFont="1" applyBorder="1" applyAlignment="1">
      <alignment horizontal="right" vertical="top"/>
    </xf>
    <xf numFmtId="0" fontId="7" fillId="0" borderId="4" xfId="17" applyFont="1" applyBorder="1" applyAlignment="1">
      <alignment horizontal="right" vertical="top"/>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Border="1" applyAlignment="1">
      <alignment horizontal="right" vertical="top"/>
    </xf>
    <xf numFmtId="0" fontId="7" fillId="0" borderId="4" xfId="17" applyFont="1" applyBorder="1" applyAlignment="1">
      <alignment horizontal="right" vertical="top"/>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0" xfId="17" applyFont="1" applyBorder="1" applyAlignment="1">
      <alignment horizontal="righ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left" vertical="center"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8" fillId="0" borderId="0" xfId="17" applyFont="1" applyAlignment="1">
      <alignment horizontal="left" vertical="top" wrapText="1" indent="1"/>
    </xf>
    <xf numFmtId="0" fontId="18" fillId="0" borderId="0" xfId="17" applyFont="1" applyAlignment="1">
      <alignment horizontal="left" vertical="top" indent="1"/>
    </xf>
    <xf numFmtId="0" fontId="20" fillId="0" borderId="0" xfId="17" applyFont="1" applyAlignment="1">
      <alignment horizontal="center" vertical="center"/>
    </xf>
    <xf numFmtId="0" fontId="21" fillId="0" borderId="0" xfId="17" applyFont="1" applyAlignment="1">
      <alignment horizontal="center" vertical="top" wrapText="1"/>
    </xf>
    <xf numFmtId="49" fontId="6" fillId="2" borderId="0" xfId="17" applyNumberFormat="1" applyFont="1" applyFill="1" applyAlignment="1">
      <alignment horizontal="left" vertical="center"/>
    </xf>
    <xf numFmtId="49" fontId="6" fillId="2" borderId="0" xfId="17" applyNumberFormat="1" applyFont="1" applyFill="1" applyAlignment="1">
      <alignment horizontal="left" vertical="top"/>
    </xf>
    <xf numFmtId="0" fontId="6" fillId="0" borderId="0" xfId="17" applyAlignment="1"/>
    <xf numFmtId="0" fontId="6" fillId="0" borderId="0" xfId="17" applyAlignment="1">
      <alignment horizontal="center"/>
    </xf>
    <xf numFmtId="49" fontId="6" fillId="2" borderId="0" xfId="17" applyNumberFormat="1" applyFont="1" applyFill="1" applyAlignment="1">
      <alignment horizontal="left" vertical="top" wrapText="1"/>
    </xf>
    <xf numFmtId="0" fontId="6" fillId="3" borderId="33" xfId="17" applyFont="1" applyFill="1" applyBorder="1"/>
    <xf numFmtId="0" fontId="6" fillId="2" borderId="33" xfId="17" applyFill="1" applyBorder="1"/>
    <xf numFmtId="0" fontId="6" fillId="3" borderId="0" xfId="17" applyFont="1" applyFill="1"/>
    <xf numFmtId="49" fontId="7" fillId="0" borderId="0" xfId="17" applyNumberFormat="1" applyFont="1" applyBorder="1" applyAlignment="1">
      <alignment horizontal="left" vertical="top"/>
    </xf>
    <xf numFmtId="49" fontId="7" fillId="0" borderId="0" xfId="17" applyNumberFormat="1" applyFont="1" applyBorder="1" applyAlignment="1">
      <alignment horizontal="right" vertical="top"/>
    </xf>
    <xf numFmtId="49" fontId="7" fillId="0" borderId="0" xfId="17" applyNumberFormat="1" applyFont="1" applyBorder="1" applyAlignment="1">
      <alignment horizontal="right" vertical="center"/>
    </xf>
    <xf numFmtId="49" fontId="7" fillId="0" borderId="2" xfId="17" applyNumberFormat="1" applyFont="1" applyBorder="1" applyAlignment="1">
      <alignment horizontal="left"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49" fontId="7" fillId="0" borderId="0" xfId="0" applyNumberFormat="1" applyFont="1" applyAlignment="1">
      <alignment horizontal="left" vertical="top"/>
    </xf>
    <xf numFmtId="49" fontId="7" fillId="0" borderId="0" xfId="0" applyNumberFormat="1" applyFont="1" applyAlignment="1">
      <alignment horizontal="right" vertical="top"/>
    </xf>
    <xf numFmtId="49" fontId="7" fillId="0" borderId="4" xfId="0" applyNumberFormat="1" applyFont="1" applyBorder="1" applyAlignment="1">
      <alignment horizontal="right" vertical="top"/>
    </xf>
    <xf numFmtId="0" fontId="6" fillId="0" borderId="4" xfId="0" applyFont="1" applyBorder="1" applyAlignment="1">
      <alignment horizontal="center" vertical="center"/>
    </xf>
    <xf numFmtId="49" fontId="7" fillId="0" borderId="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0" fontId="6" fillId="0" borderId="0" xfId="0" applyFont="1" applyAlignment="1">
      <alignment horizontal="left" vertical="center"/>
    </xf>
    <xf numFmtId="49" fontId="7" fillId="0" borderId="0" xfId="0" applyNumberFormat="1" applyFont="1" applyAlignment="1">
      <alignment horizontal="right" vertical="center"/>
    </xf>
    <xf numFmtId="0" fontId="6" fillId="0" borderId="4"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4" xfId="0" applyFont="1" applyBorder="1" applyAlignment="1">
      <alignment vertical="center"/>
    </xf>
    <xf numFmtId="0" fontId="6" fillId="0" borderId="4" xfId="0" applyFont="1" applyBorder="1" applyAlignment="1">
      <alignment horizontal="right" vertical="center"/>
    </xf>
    <xf numFmtId="49" fontId="7" fillId="0" borderId="0" xfId="0" applyNumberFormat="1" applyFont="1" applyAlignment="1">
      <alignment horizontal="right" vertical="center"/>
    </xf>
    <xf numFmtId="0" fontId="7" fillId="0" borderId="6" xfId="17" applyFont="1" applyBorder="1" applyAlignment="1">
      <alignment horizontal="left" vertical="top"/>
    </xf>
    <xf numFmtId="49" fontId="7" fillId="0" borderId="0" xfId="0" applyNumberFormat="1" applyFont="1" applyAlignment="1">
      <alignment horizontal="left" vertical="center"/>
    </xf>
    <xf numFmtId="168" fontId="6" fillId="0" borderId="34" xfId="3" applyNumberFormat="1" applyFont="1" applyBorder="1" applyAlignment="1">
      <alignment horizontal="right" vertical="center" wrapText="1"/>
    </xf>
    <xf numFmtId="0" fontId="6" fillId="0" borderId="35" xfId="17" applyBorder="1" applyAlignment="1">
      <alignment horizontal="center" vertical="center" wrapText="1"/>
    </xf>
    <xf numFmtId="0" fontId="17" fillId="0" borderId="26" xfId="17" applyFont="1" applyBorder="1" applyAlignment="1">
      <alignment horizontal="center" vertical="center" wrapText="1"/>
    </xf>
    <xf numFmtId="0" fontId="7" fillId="0" borderId="30" xfId="0" applyFont="1" applyBorder="1" applyAlignment="1">
      <alignment vertical="center"/>
    </xf>
    <xf numFmtId="0" fontId="6" fillId="0" borderId="36" xfId="17" applyBorder="1" applyAlignment="1">
      <alignment vertical="center" wrapText="1"/>
    </xf>
    <xf numFmtId="49" fontId="7" fillId="0" borderId="20" xfId="0" applyNumberFormat="1" applyFont="1" applyBorder="1" applyAlignment="1">
      <alignment horizontal="left" vertical="center" wrapText="1"/>
    </xf>
    <xf numFmtId="0" fontId="6" fillId="0" borderId="19" xfId="17" applyBorder="1" applyAlignment="1">
      <alignment horizontal="center" vertical="center" wrapText="1"/>
    </xf>
    <xf numFmtId="0" fontId="6" fillId="0" borderId="14" xfId="17" applyBorder="1" applyAlignment="1">
      <alignment vertical="center" wrapText="1"/>
    </xf>
    <xf numFmtId="175" fontId="17" fillId="0" borderId="14" xfId="17" applyNumberFormat="1" applyFont="1" applyBorder="1" applyAlignment="1">
      <alignment horizontal="center" vertical="center" wrapText="1"/>
    </xf>
  </cellXfs>
  <cellStyles count="25">
    <cellStyle name="A_Amount" xfId="11"/>
    <cellStyle name="Comma" xfId="1" builtinId="3"/>
    <cellStyle name="Comma 13" xfId="21"/>
    <cellStyle name="Comma 2" xfId="14"/>
    <cellStyle name="Comma 2 2" xfId="16"/>
    <cellStyle name="Comma 2 2 2" xfId="18"/>
    <cellStyle name="Comma 3" xfId="15"/>
    <cellStyle name="Comma 3 2" xfId="19"/>
    <cellStyle name="Comma0" xfId="2"/>
    <cellStyle name="Currency" xfId="3" builtinId="4"/>
    <cellStyle name="Currency 2" xfId="4"/>
    <cellStyle name="Currency 2 2" xfId="23"/>
    <cellStyle name="Normal" xfId="0" builtinId="0"/>
    <cellStyle name="Normal 10" xfId="10"/>
    <cellStyle name="Normal 13" xfId="17"/>
    <cellStyle name="Normal 18" xfId="20"/>
    <cellStyle name="Normal 2" xfId="5"/>
    <cellStyle name="Normal 2 2" xfId="12"/>
    <cellStyle name="Normal 2 3" xfId="13"/>
    <cellStyle name="Normal 4" xfId="8"/>
    <cellStyle name="Normal 4 2" xfId="24"/>
    <cellStyle name="Normal 5" xfId="22"/>
    <cellStyle name="OPSKRIF" xfId="6"/>
    <cellStyle name="or" xfId="9"/>
    <cellStyle name="Percent" xfId="7" builtinId="5"/>
  </cellStyles>
  <dxfs count="68">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6</xdr:row>
          <xdr:rowOff>95250</xdr:rowOff>
        </xdr:from>
        <xdr:to>
          <xdr:col>2</xdr:col>
          <xdr:colOff>2124075</xdr:colOff>
          <xdr:row>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CAPEX%20PROJECTS\8-3\700%20Documentation%20and%20Procurement\Tender%20Document\Rev%2011\BOQ%20P8-3%20Seal%20Only%20Rev%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cell r="C11" t="str">
            <v>DRAINS</v>
          </cell>
        </row>
      </sheetData>
      <sheetData sheetId="7"/>
      <sheetData sheetId="8"/>
      <sheetData sheetId="9"/>
      <sheetData sheetId="10"/>
      <sheetData sheetId="11"/>
      <sheetData sheetId="12"/>
      <sheetData sheetId="13"/>
      <sheetData sheetId="14"/>
      <sheetData sheetId="15"/>
      <sheetData sheetId="16">
        <row r="11">
          <cell r="B11" t="str">
            <v>C11.5</v>
          </cell>
          <cell r="C11" t="str">
            <v>FENCING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1"/>
  <sheetViews>
    <sheetView view="pageBreakPreview" zoomScaleNormal="100" zoomScaleSheetLayoutView="100" workbookViewId="0">
      <selection activeCell="C2" sqref="C2"/>
    </sheetView>
  </sheetViews>
  <sheetFormatPr defaultRowHeight="12.75" x14ac:dyDescent="0.2"/>
  <cols>
    <col min="1" max="1" width="9.140625" style="213"/>
    <col min="2" max="2" width="18.140625" style="213" bestFit="1" customWidth="1"/>
    <col min="3" max="3" width="43.85546875" style="213" customWidth="1"/>
    <col min="4" max="4" width="28" style="213" customWidth="1"/>
    <col min="5" max="5" width="12.28515625" style="213" bestFit="1" customWidth="1"/>
    <col min="6" max="16384" width="9.140625" style="213"/>
  </cols>
  <sheetData>
    <row r="2" spans="2:8" ht="12" customHeight="1" x14ac:dyDescent="0.2">
      <c r="B2" s="42" t="s">
        <v>486</v>
      </c>
      <c r="C2" s="263" t="s">
        <v>487</v>
      </c>
    </row>
    <row r="3" spans="2:8" x14ac:dyDescent="0.2">
      <c r="B3" s="42" t="s">
        <v>488</v>
      </c>
      <c r="C3" s="264" t="s">
        <v>489</v>
      </c>
    </row>
    <row r="4" spans="2:8" x14ac:dyDescent="0.2">
      <c r="B4" s="265"/>
      <c r="C4" s="33"/>
      <c r="D4" s="265"/>
      <c r="E4" s="265"/>
      <c r="F4" s="265"/>
      <c r="G4" s="265"/>
      <c r="H4" s="266"/>
    </row>
    <row r="5" spans="2:8" x14ac:dyDescent="0.2">
      <c r="B5" s="33" t="s">
        <v>490</v>
      </c>
      <c r="C5" s="264" t="s">
        <v>494</v>
      </c>
      <c r="D5" s="33"/>
      <c r="E5" s="33"/>
      <c r="F5" s="33"/>
      <c r="G5" s="33"/>
      <c r="H5" s="266"/>
    </row>
    <row r="6" spans="2:8" ht="51" x14ac:dyDescent="0.2">
      <c r="B6" s="33" t="s">
        <v>491</v>
      </c>
      <c r="C6" s="267" t="s">
        <v>495</v>
      </c>
      <c r="D6" s="33"/>
      <c r="E6" s="33"/>
      <c r="F6" s="33"/>
      <c r="G6" s="33"/>
      <c r="H6" s="266"/>
    </row>
    <row r="7" spans="2:8" x14ac:dyDescent="0.2">
      <c r="B7" s="33"/>
      <c r="C7" s="33"/>
      <c r="D7" s="33"/>
      <c r="E7" s="33"/>
      <c r="F7" s="33"/>
      <c r="G7" s="33"/>
      <c r="H7" s="266"/>
    </row>
    <row r="8" spans="2:8" x14ac:dyDescent="0.2">
      <c r="C8" s="213" t="b">
        <v>0</v>
      </c>
    </row>
    <row r="10" spans="2:8" ht="13.5" thickBot="1" x14ac:dyDescent="0.25"/>
    <row r="11" spans="2:8" x14ac:dyDescent="0.2">
      <c r="B11" s="268" t="s">
        <v>492</v>
      </c>
      <c r="C11" s="269">
        <v>24</v>
      </c>
      <c r="D11" s="270" t="s">
        <v>493</v>
      </c>
    </row>
  </sheetData>
  <mergeCells count="1">
    <mergeCell ref="H4:H7"/>
  </mergeCell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790575</xdr:colOff>
                    <xdr:row>6</xdr:row>
                    <xdr:rowOff>95250</xdr:rowOff>
                  </from>
                  <to>
                    <xdr:col>2</xdr:col>
                    <xdr:colOff>2124075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B1:J41"/>
  <sheetViews>
    <sheetView tabSelected="1" view="pageBreakPreview" topLeftCell="A16" zoomScaleNormal="85" zoomScaleSheetLayoutView="100" workbookViewId="0">
      <selection activeCell="D51" sqref="D50:D51"/>
    </sheetView>
  </sheetViews>
  <sheetFormatPr defaultColWidth="6.85546875" defaultRowHeight="12.75" x14ac:dyDescent="0.2"/>
  <cols>
    <col min="1" max="1" width="0.7109375" style="1" customWidth="1"/>
    <col min="2" max="2" width="11.5703125" style="53"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271" t="str">
        <f>Information!C2</f>
        <v>Province of KwaZulu-Natal</v>
      </c>
      <c r="C2" s="229"/>
      <c r="D2" s="229"/>
      <c r="E2" s="272" t="str">
        <f>Information!C5</f>
        <v>ZNB01220/00000/00/PMC/INF/21/T</v>
      </c>
      <c r="F2" s="227"/>
      <c r="G2" s="227"/>
    </row>
    <row r="3" spans="2:8" x14ac:dyDescent="0.2">
      <c r="B3" s="271" t="str">
        <f>Information!C3</f>
        <v>Department of Transport</v>
      </c>
      <c r="C3" s="229"/>
      <c r="D3" s="229"/>
      <c r="E3" s="227"/>
      <c r="F3" s="227"/>
      <c r="G3" s="227"/>
    </row>
    <row r="4" spans="2:8" x14ac:dyDescent="0.2">
      <c r="B4" s="230"/>
      <c r="C4" s="230"/>
      <c r="D4" s="230"/>
      <c r="E4" s="228"/>
      <c r="F4" s="228"/>
      <c r="G4" s="228"/>
    </row>
    <row r="5" spans="2:8" x14ac:dyDescent="0.2">
      <c r="B5" s="238" t="s">
        <v>8</v>
      </c>
      <c r="C5" s="239"/>
      <c r="D5" s="239"/>
      <c r="E5" s="239"/>
      <c r="F5" s="239"/>
      <c r="G5" s="235" t="str">
        <f>"CHAPTER "&amp;B11</f>
        <v>CHAPTER C1.2</v>
      </c>
      <c r="H5" s="5"/>
    </row>
    <row r="6" spans="2:8" ht="7.5" customHeight="1" x14ac:dyDescent="0.2">
      <c r="B6" s="274" t="str">
        <f>Information!C6</f>
        <v>PROVISION OF ROUTINE AND SAFETY MAINTENANCE ON VARIOUS ROADS WITHIN THE SWAYIMANI ZONE
UMSHWATHI AREA OFFICE</v>
      </c>
      <c r="C6" s="232"/>
      <c r="D6" s="232"/>
      <c r="E6" s="232"/>
      <c r="F6" s="232"/>
      <c r="G6" s="236"/>
      <c r="H6" s="6"/>
    </row>
    <row r="7" spans="2:8" ht="12.75" customHeight="1" x14ac:dyDescent="0.2">
      <c r="B7" s="231"/>
      <c r="C7" s="232"/>
      <c r="D7" s="232"/>
      <c r="E7" s="232"/>
      <c r="F7" s="232"/>
      <c r="G7" s="236"/>
      <c r="H7" s="6"/>
    </row>
    <row r="8" spans="2:8" ht="7.5" customHeight="1" x14ac:dyDescent="0.2">
      <c r="B8" s="233"/>
      <c r="C8" s="234"/>
      <c r="D8" s="234"/>
      <c r="E8" s="234"/>
      <c r="F8" s="234"/>
      <c r="G8" s="237"/>
      <c r="H8" s="6"/>
    </row>
    <row r="9" spans="2:8" s="7" customFormat="1" ht="24.95" customHeight="1" x14ac:dyDescent="0.2">
      <c r="B9" s="51" t="s">
        <v>0</v>
      </c>
      <c r="C9" s="9" t="s">
        <v>1</v>
      </c>
      <c r="D9" s="9" t="s">
        <v>2</v>
      </c>
      <c r="E9" s="9" t="s">
        <v>3</v>
      </c>
      <c r="F9" s="9" t="s">
        <v>4</v>
      </c>
      <c r="G9" s="9" t="s">
        <v>5</v>
      </c>
      <c r="H9" s="10"/>
    </row>
    <row r="10" spans="2:8" x14ac:dyDescent="0.2">
      <c r="B10" s="41"/>
      <c r="C10" s="12"/>
      <c r="D10" s="13"/>
      <c r="E10" s="13"/>
      <c r="F10" s="14"/>
      <c r="G10" s="21"/>
      <c r="H10" s="16"/>
    </row>
    <row r="11" spans="2:8" x14ac:dyDescent="0.2">
      <c r="B11" s="50" t="s">
        <v>14</v>
      </c>
      <c r="C11" s="18" t="s">
        <v>11</v>
      </c>
      <c r="D11" s="19"/>
      <c r="E11" s="19"/>
      <c r="F11" s="14"/>
      <c r="G11" s="21"/>
      <c r="H11" s="37"/>
    </row>
    <row r="12" spans="2:8" x14ac:dyDescent="0.2">
      <c r="B12" s="41"/>
      <c r="C12" s="12"/>
      <c r="D12" s="19"/>
      <c r="E12" s="20"/>
      <c r="F12" s="14"/>
      <c r="G12" s="21"/>
      <c r="H12" s="37"/>
    </row>
    <row r="13" spans="2:8" x14ac:dyDescent="0.2">
      <c r="B13" s="41" t="s">
        <v>12</v>
      </c>
      <c r="C13" s="12" t="s">
        <v>13</v>
      </c>
      <c r="D13" s="19"/>
      <c r="E13" s="20"/>
      <c r="F13" s="14"/>
      <c r="G13" s="21"/>
      <c r="H13" s="37"/>
    </row>
    <row r="14" spans="2:8" s="98" customFormat="1" x14ac:dyDescent="0.2">
      <c r="B14" s="99"/>
      <c r="C14" s="105"/>
      <c r="D14" s="106"/>
      <c r="E14" s="103"/>
      <c r="F14" s="14"/>
      <c r="G14" s="21"/>
      <c r="H14" s="104"/>
    </row>
    <row r="15" spans="2:8" s="98" customFormat="1" x14ac:dyDescent="0.2">
      <c r="B15" s="99" t="s">
        <v>419</v>
      </c>
      <c r="C15" s="85" t="s">
        <v>421</v>
      </c>
      <c r="D15" s="101" t="s">
        <v>9</v>
      </c>
      <c r="E15" s="103">
        <v>1</v>
      </c>
      <c r="F15" s="14"/>
      <c r="G15" s="21"/>
      <c r="H15" s="104"/>
    </row>
    <row r="16" spans="2:8" s="98" customFormat="1" x14ac:dyDescent="0.2">
      <c r="B16" s="99"/>
      <c r="C16" s="100"/>
      <c r="D16" s="101"/>
      <c r="E16" s="103"/>
      <c r="F16" s="14"/>
      <c r="G16" s="21"/>
      <c r="H16" s="102"/>
    </row>
    <row r="17" spans="2:10" s="98" customFormat="1" x14ac:dyDescent="0.2">
      <c r="B17" s="99" t="s">
        <v>16</v>
      </c>
      <c r="C17" s="100" t="s">
        <v>420</v>
      </c>
      <c r="D17" s="101" t="s">
        <v>15</v>
      </c>
      <c r="E17" s="103">
        <v>24</v>
      </c>
      <c r="F17" s="14"/>
      <c r="G17" s="21"/>
      <c r="H17" s="107"/>
    </row>
    <row r="18" spans="2:10" s="98" customFormat="1" x14ac:dyDescent="0.2">
      <c r="B18" s="99"/>
      <c r="C18" s="100"/>
      <c r="D18" s="101"/>
      <c r="E18" s="103"/>
      <c r="F18" s="14"/>
      <c r="G18" s="21"/>
      <c r="H18" s="102"/>
    </row>
    <row r="19" spans="2:10" s="98" customFormat="1" ht="25.5" x14ac:dyDescent="0.2">
      <c r="B19" s="99" t="s">
        <v>17</v>
      </c>
      <c r="C19" s="100" t="s">
        <v>18</v>
      </c>
      <c r="D19" s="101" t="s">
        <v>15</v>
      </c>
      <c r="E19" s="103">
        <v>24</v>
      </c>
      <c r="F19" s="14"/>
      <c r="G19" s="21"/>
      <c r="H19" s="102"/>
    </row>
    <row r="20" spans="2:10" x14ac:dyDescent="0.2">
      <c r="B20" s="41"/>
      <c r="C20" s="12"/>
      <c r="D20" s="13"/>
      <c r="E20" s="22"/>
      <c r="F20" s="14"/>
      <c r="G20" s="21"/>
      <c r="H20" s="16"/>
    </row>
    <row r="21" spans="2:10" x14ac:dyDescent="0.2">
      <c r="B21" s="50" t="s">
        <v>321</v>
      </c>
      <c r="C21" s="18" t="s">
        <v>322</v>
      </c>
      <c r="D21" s="19"/>
      <c r="E21" s="19"/>
      <c r="F21" s="14"/>
      <c r="G21" s="21"/>
      <c r="H21" s="16"/>
    </row>
    <row r="22" spans="2:10" s="33" customFormat="1" x14ac:dyDescent="0.2">
      <c r="B22" s="41"/>
      <c r="C22" s="12"/>
      <c r="D22" s="19"/>
      <c r="E22" s="19"/>
      <c r="F22" s="14"/>
      <c r="G22" s="21"/>
      <c r="H22" s="16"/>
    </row>
    <row r="23" spans="2:10" ht="25.5" x14ac:dyDescent="0.2">
      <c r="B23" s="41" t="s">
        <v>320</v>
      </c>
      <c r="C23" s="12" t="s">
        <v>323</v>
      </c>
      <c r="D23" s="19" t="s">
        <v>190</v>
      </c>
      <c r="E23" s="164">
        <v>250000</v>
      </c>
      <c r="F23" s="14">
        <v>1</v>
      </c>
      <c r="G23" s="21">
        <f t="shared" ref="G23" si="0">IF(D23="","",E23*F23)</f>
        <v>250000</v>
      </c>
      <c r="H23" s="38"/>
    </row>
    <row r="24" spans="2:10" x14ac:dyDescent="0.2">
      <c r="B24" s="41"/>
      <c r="C24" s="12"/>
      <c r="D24" s="19"/>
      <c r="E24" s="19"/>
      <c r="F24" s="14"/>
      <c r="G24" s="21"/>
      <c r="H24" s="38"/>
      <c r="J24" s="1" t="s">
        <v>285</v>
      </c>
    </row>
    <row r="25" spans="2:10" ht="25.5" x14ac:dyDescent="0.2">
      <c r="B25" s="41"/>
      <c r="C25" s="12" t="s">
        <v>324</v>
      </c>
      <c r="D25" s="19" t="s">
        <v>23</v>
      </c>
      <c r="E25" s="164">
        <f>G23</f>
        <v>250000</v>
      </c>
      <c r="F25" s="14"/>
      <c r="G25" s="21"/>
      <c r="H25" s="37"/>
    </row>
    <row r="26" spans="2:10" x14ac:dyDescent="0.2">
      <c r="B26" s="41"/>
      <c r="C26" s="12"/>
      <c r="D26" s="19"/>
      <c r="E26" s="19"/>
      <c r="F26" s="14"/>
      <c r="G26" s="21"/>
      <c r="H26" s="37"/>
    </row>
    <row r="27" spans="2:10" ht="25.5" x14ac:dyDescent="0.2">
      <c r="B27" s="41" t="s">
        <v>325</v>
      </c>
      <c r="C27" s="12" t="s">
        <v>326</v>
      </c>
      <c r="D27" s="19"/>
      <c r="E27" s="19"/>
      <c r="F27" s="14"/>
      <c r="G27" s="21"/>
      <c r="H27" s="37"/>
    </row>
    <row r="28" spans="2:10" x14ac:dyDescent="0.2">
      <c r="B28" s="41"/>
      <c r="C28" s="12"/>
      <c r="D28" s="19"/>
      <c r="E28" s="19"/>
      <c r="F28" s="14"/>
      <c r="G28" s="21"/>
      <c r="H28" s="37"/>
    </row>
    <row r="29" spans="2:10" x14ac:dyDescent="0.2">
      <c r="B29" s="41"/>
      <c r="C29" s="12" t="s">
        <v>327</v>
      </c>
      <c r="D29" s="19" t="s">
        <v>190</v>
      </c>
      <c r="E29" s="164">
        <v>100000</v>
      </c>
      <c r="F29" s="14">
        <v>1</v>
      </c>
      <c r="G29" s="21">
        <f>IF(D29="","",E29*F29)</f>
        <v>100000</v>
      </c>
      <c r="H29" s="37"/>
    </row>
    <row r="30" spans="2:10" x14ac:dyDescent="0.2">
      <c r="B30" s="41"/>
      <c r="C30" s="12"/>
      <c r="D30" s="19"/>
      <c r="E30" s="19"/>
      <c r="F30" s="14"/>
      <c r="G30" s="21"/>
      <c r="H30" s="37"/>
    </row>
    <row r="31" spans="2:10" ht="25.5" x14ac:dyDescent="0.2">
      <c r="B31" s="41"/>
      <c r="C31" s="12" t="s">
        <v>328</v>
      </c>
      <c r="D31" s="19" t="s">
        <v>23</v>
      </c>
      <c r="E31" s="164">
        <f>G29</f>
        <v>100000</v>
      </c>
      <c r="F31" s="14"/>
      <c r="G31" s="21"/>
      <c r="H31" s="37"/>
    </row>
    <row r="32" spans="2:10" x14ac:dyDescent="0.2">
      <c r="B32" s="41"/>
      <c r="C32" s="12"/>
      <c r="D32" s="19"/>
      <c r="E32" s="19"/>
      <c r="F32" s="14"/>
      <c r="G32" s="21"/>
      <c r="H32" s="37"/>
    </row>
    <row r="33" spans="2:8" x14ac:dyDescent="0.2">
      <c r="B33" s="50" t="s">
        <v>25</v>
      </c>
      <c r="C33" s="18" t="s">
        <v>26</v>
      </c>
      <c r="D33" s="19"/>
      <c r="E33" s="19"/>
      <c r="F33" s="14"/>
      <c r="G33" s="21"/>
      <c r="H33" s="37"/>
    </row>
    <row r="34" spans="2:8" x14ac:dyDescent="0.2">
      <c r="B34" s="41"/>
      <c r="C34" s="12"/>
      <c r="D34" s="19"/>
      <c r="E34" s="19"/>
      <c r="F34" s="14"/>
      <c r="G34" s="21"/>
      <c r="H34" s="37"/>
    </row>
    <row r="35" spans="2:8" x14ac:dyDescent="0.2">
      <c r="B35" s="41" t="s">
        <v>27</v>
      </c>
      <c r="C35" s="12" t="s">
        <v>28</v>
      </c>
      <c r="D35" s="19" t="s">
        <v>9</v>
      </c>
      <c r="E35" s="19">
        <v>1</v>
      </c>
      <c r="F35" s="14"/>
      <c r="G35" s="21"/>
      <c r="H35" s="37"/>
    </row>
    <row r="36" spans="2:8" x14ac:dyDescent="0.2">
      <c r="B36" s="41"/>
      <c r="C36" s="12"/>
      <c r="D36" s="19"/>
      <c r="E36" s="19"/>
      <c r="F36" s="14"/>
      <c r="G36" s="21"/>
      <c r="H36" s="37"/>
    </row>
    <row r="37" spans="2:8" x14ac:dyDescent="0.2">
      <c r="B37" s="41" t="s">
        <v>29</v>
      </c>
      <c r="C37" s="12" t="s">
        <v>30</v>
      </c>
      <c r="D37" s="19" t="s">
        <v>15</v>
      </c>
      <c r="E37" s="103">
        <v>24</v>
      </c>
      <c r="F37" s="14"/>
      <c r="G37" s="21"/>
      <c r="H37" s="37"/>
    </row>
    <row r="38" spans="2:8" x14ac:dyDescent="0.2">
      <c r="B38" s="41"/>
      <c r="C38" s="12"/>
      <c r="D38" s="19"/>
      <c r="E38" s="19"/>
      <c r="F38" s="14"/>
      <c r="G38" s="21"/>
      <c r="H38" s="37"/>
    </row>
    <row r="39" spans="2:8" x14ac:dyDescent="0.2">
      <c r="B39" s="41"/>
      <c r="C39" s="12"/>
      <c r="D39" s="19"/>
      <c r="E39" s="19"/>
      <c r="F39" s="14"/>
      <c r="G39" s="21"/>
      <c r="H39" s="37"/>
    </row>
    <row r="40" spans="2:8" x14ac:dyDescent="0.2">
      <c r="B40" s="41"/>
      <c r="C40" s="12"/>
      <c r="D40" s="19"/>
      <c r="E40" s="19"/>
      <c r="F40" s="14"/>
      <c r="G40" s="21"/>
      <c r="H40" s="37"/>
    </row>
    <row r="41" spans="2:8" s="25" customFormat="1" ht="20.100000000000001" customHeight="1" x14ac:dyDescent="0.2">
      <c r="B41" s="59" t="str">
        <f>B11</f>
        <v>C1.2</v>
      </c>
      <c r="C41" s="27" t="s">
        <v>223</v>
      </c>
      <c r="D41" s="28"/>
      <c r="E41" s="29"/>
      <c r="F41" s="28"/>
      <c r="G41" s="167"/>
      <c r="H41" s="31"/>
    </row>
  </sheetData>
  <mergeCells count="7">
    <mergeCell ref="E2:G4"/>
    <mergeCell ref="B2:D2"/>
    <mergeCell ref="B3:D3"/>
    <mergeCell ref="B4:D4"/>
    <mergeCell ref="B6:F8"/>
    <mergeCell ref="G5:G8"/>
    <mergeCell ref="B5:F5"/>
  </mergeCells>
  <phoneticPr fontId="14" type="noConversion"/>
  <conditionalFormatting sqref="F10:G40">
    <cfRule type="expression" dxfId="67" priority="9">
      <formula>AND(#REF!=FALSE,$D10&lt;&gt;"P C Sum",$D10&lt;&gt;"PC Sum",$D10&lt;&gt;"P Sum",$D10&lt;&gt;"Prov Sum")</formula>
    </cfRule>
  </conditionalFormatting>
  <conditionalFormatting sqref="G41">
    <cfRule type="expression" dxfId="66" priority="6">
      <formula>AND(#REF!=FALSE,$D41&lt;&gt;"P C Sum",$D41&lt;&gt;"PC Sum",$D41&lt;&gt;"P Sum",$D41&lt;&gt;"Prov Sum")</formula>
    </cfRule>
  </conditionalFormatting>
  <pageMargins left="0.62992125984251968" right="0.43307086614173229" top="0.62992125984251968" bottom="0.55118110236220474" header="0.51181102362204722" footer="0.31496062992125984"/>
  <pageSetup paperSize="9" scale="78"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B1:H73"/>
  <sheetViews>
    <sheetView view="pageBreakPreview" zoomScaleNormal="125" zoomScaleSheetLayoutView="100" zoomScalePageLayoutView="125" workbookViewId="0">
      <selection activeCell="E27" sqref="E27"/>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78" t="str">
        <f>Information!Client1</f>
        <v>Province of KwaZulu-Natal</v>
      </c>
      <c r="C2" s="79"/>
      <c r="D2" s="54"/>
      <c r="E2" s="273" t="str">
        <f>Information!C5</f>
        <v>ZNB01220/00000/00/PMC/INF/21/T</v>
      </c>
      <c r="F2" s="240"/>
      <c r="G2" s="240"/>
    </row>
    <row r="3" spans="2:8" x14ac:dyDescent="0.2">
      <c r="B3" s="77" t="str">
        <f>Information!Client2</f>
        <v>Department of Transport</v>
      </c>
      <c r="C3" s="79"/>
      <c r="D3" s="54"/>
      <c r="E3" s="54"/>
      <c r="F3" s="55"/>
      <c r="G3" s="80"/>
    </row>
    <row r="4" spans="2:8" x14ac:dyDescent="0.2">
      <c r="B4" s="56"/>
      <c r="C4" s="56"/>
      <c r="D4" s="57"/>
      <c r="E4" s="57"/>
      <c r="F4" s="58"/>
      <c r="G4" s="81"/>
    </row>
    <row r="5" spans="2:8" x14ac:dyDescent="0.2">
      <c r="B5" s="238" t="s">
        <v>8</v>
      </c>
      <c r="C5" s="239"/>
      <c r="D5" s="239"/>
      <c r="E5" s="239"/>
      <c r="F5" s="239"/>
      <c r="G5" s="235" t="str">
        <f>"CHAPTER "&amp;B11</f>
        <v>CHAPTER C1.3</v>
      </c>
      <c r="H5" s="5"/>
    </row>
    <row r="6" spans="2:8" ht="7.5" customHeight="1" x14ac:dyDescent="0.2">
      <c r="B6" s="274" t="str">
        <f>Information!C6</f>
        <v>PROVISION OF ROUTINE AND SAFETY MAINTENANCE ON VARIOUS ROADS WITHIN THE SWAYIMANI ZONE
UMSHWATHI AREA OFFICE</v>
      </c>
      <c r="C6" s="232"/>
      <c r="D6" s="232"/>
      <c r="E6" s="232"/>
      <c r="F6" s="232"/>
      <c r="G6" s="236"/>
      <c r="H6" s="6"/>
    </row>
    <row r="7" spans="2:8" ht="12.75" customHeight="1" x14ac:dyDescent="0.2">
      <c r="B7" s="231"/>
      <c r="C7" s="232"/>
      <c r="D7" s="232"/>
      <c r="E7" s="232"/>
      <c r="F7" s="232"/>
      <c r="G7" s="236"/>
      <c r="H7" s="6"/>
    </row>
    <row r="8" spans="2:8" ht="7.5" customHeight="1" x14ac:dyDescent="0.2">
      <c r="B8" s="233"/>
      <c r="C8" s="234"/>
      <c r="D8" s="234"/>
      <c r="E8" s="234"/>
      <c r="F8" s="234"/>
      <c r="G8" s="237"/>
      <c r="H8" s="6"/>
    </row>
    <row r="9" spans="2:8" s="7" customFormat="1" ht="24.95" customHeight="1" x14ac:dyDescent="0.2">
      <c r="B9" s="8" t="s">
        <v>0</v>
      </c>
      <c r="C9" s="9" t="s">
        <v>1</v>
      </c>
      <c r="D9" s="9" t="s">
        <v>2</v>
      </c>
      <c r="E9" s="9" t="s">
        <v>3</v>
      </c>
      <c r="F9" s="9" t="s">
        <v>4</v>
      </c>
      <c r="G9" s="9" t="s">
        <v>5</v>
      </c>
      <c r="H9" s="10"/>
    </row>
    <row r="10" spans="2:8" x14ac:dyDescent="0.2">
      <c r="B10" s="41"/>
      <c r="C10" s="12"/>
      <c r="D10" s="13"/>
      <c r="E10" s="13"/>
      <c r="F10" s="14"/>
      <c r="G10" s="21" t="str">
        <f t="shared" ref="G10:G14" si="0">IF(D10="","",E10*F10)</f>
        <v/>
      </c>
      <c r="H10" s="16"/>
    </row>
    <row r="11" spans="2:8" ht="25.5" x14ac:dyDescent="0.2">
      <c r="B11" s="50" t="s">
        <v>39</v>
      </c>
      <c r="C11" s="18" t="s">
        <v>40</v>
      </c>
      <c r="D11" s="19"/>
      <c r="E11" s="19"/>
      <c r="F11" s="14"/>
      <c r="G11" s="21" t="str">
        <f t="shared" si="0"/>
        <v/>
      </c>
      <c r="H11" s="37"/>
    </row>
    <row r="12" spans="2:8" x14ac:dyDescent="0.2">
      <c r="B12" s="41"/>
      <c r="C12" s="12"/>
      <c r="D12" s="19"/>
      <c r="E12" s="19"/>
      <c r="F12" s="14"/>
      <c r="G12" s="21" t="str">
        <f t="shared" si="0"/>
        <v/>
      </c>
      <c r="H12" s="37"/>
    </row>
    <row r="13" spans="2:8" x14ac:dyDescent="0.2">
      <c r="B13" s="41" t="s">
        <v>41</v>
      </c>
      <c r="C13" s="12" t="s">
        <v>42</v>
      </c>
      <c r="D13" s="19"/>
      <c r="E13" s="19"/>
      <c r="F13" s="14"/>
      <c r="G13" s="21" t="str">
        <f t="shared" si="0"/>
        <v/>
      </c>
      <c r="H13" s="37"/>
    </row>
    <row r="14" spans="2:8" x14ac:dyDescent="0.2">
      <c r="B14" s="41"/>
      <c r="C14" s="12"/>
      <c r="D14" s="19"/>
      <c r="E14" s="19"/>
      <c r="F14" s="14"/>
      <c r="G14" s="21" t="str">
        <f t="shared" si="0"/>
        <v/>
      </c>
      <c r="H14" s="37"/>
    </row>
    <row r="15" spans="2:8" x14ac:dyDescent="0.2">
      <c r="B15" s="41" t="s">
        <v>43</v>
      </c>
      <c r="C15" s="12" t="s">
        <v>45</v>
      </c>
      <c r="D15" s="19" t="s">
        <v>9</v>
      </c>
      <c r="E15" s="20">
        <v>1</v>
      </c>
      <c r="F15" s="14"/>
      <c r="G15" s="21"/>
      <c r="H15" s="38"/>
    </row>
    <row r="16" spans="2:8" x14ac:dyDescent="0.2">
      <c r="B16" s="41"/>
      <c r="C16" s="12"/>
      <c r="D16" s="19"/>
      <c r="E16" s="20"/>
      <c r="F16" s="14"/>
      <c r="G16" s="21"/>
      <c r="H16" s="38"/>
    </row>
    <row r="17" spans="2:8" x14ac:dyDescent="0.2">
      <c r="B17" s="41" t="s">
        <v>44</v>
      </c>
      <c r="C17" s="12" t="s">
        <v>46</v>
      </c>
      <c r="D17" s="19" t="s">
        <v>15</v>
      </c>
      <c r="E17" s="103">
        <v>24</v>
      </c>
      <c r="F17" s="14"/>
      <c r="G17" s="21"/>
      <c r="H17" s="38"/>
    </row>
    <row r="18" spans="2:8" x14ac:dyDescent="0.2">
      <c r="B18" s="41"/>
      <c r="C18" s="12"/>
      <c r="D18" s="19"/>
      <c r="E18" s="20"/>
      <c r="F18" s="14"/>
      <c r="G18" s="21"/>
      <c r="H18" s="37"/>
    </row>
    <row r="19" spans="2:8" ht="14.25" x14ac:dyDescent="0.2">
      <c r="B19" s="41" t="s">
        <v>47</v>
      </c>
      <c r="C19" s="12" t="s">
        <v>48</v>
      </c>
      <c r="D19" s="19" t="s">
        <v>49</v>
      </c>
      <c r="E19" s="20">
        <v>12</v>
      </c>
      <c r="F19" s="14"/>
      <c r="G19" s="21"/>
      <c r="H19" s="37"/>
    </row>
    <row r="20" spans="2:8" x14ac:dyDescent="0.2">
      <c r="B20" s="41"/>
      <c r="C20" s="12"/>
      <c r="D20" s="19"/>
      <c r="E20" s="20"/>
      <c r="F20" s="14"/>
      <c r="G20" s="21" t="str">
        <f>IF(D20="","",E20*F20)</f>
        <v/>
      </c>
      <c r="H20" s="39"/>
    </row>
    <row r="21" spans="2:8" ht="36" x14ac:dyDescent="0.2">
      <c r="B21" s="41"/>
      <c r="C21" s="108" t="s">
        <v>286</v>
      </c>
      <c r="D21" s="19"/>
      <c r="E21" s="19"/>
      <c r="F21" s="14"/>
      <c r="G21" s="21"/>
      <c r="H21" s="37"/>
    </row>
    <row r="22" spans="2:8" x14ac:dyDescent="0.2">
      <c r="B22" s="41"/>
      <c r="C22" s="12"/>
      <c r="D22" s="19"/>
      <c r="E22" s="19"/>
      <c r="F22" s="14"/>
      <c r="G22" s="21"/>
      <c r="H22" s="37"/>
    </row>
    <row r="23" spans="2:8" x14ac:dyDescent="0.2">
      <c r="B23" s="41"/>
      <c r="C23" s="12"/>
      <c r="D23" s="19"/>
      <c r="E23" s="19"/>
      <c r="F23" s="14"/>
      <c r="G23" s="21"/>
      <c r="H23" s="37"/>
    </row>
    <row r="24" spans="2:8" x14ac:dyDescent="0.2">
      <c r="B24" s="41"/>
      <c r="C24" s="12"/>
      <c r="D24" s="19"/>
      <c r="E24" s="19"/>
      <c r="F24" s="14"/>
      <c r="G24" s="21"/>
      <c r="H24" s="37"/>
    </row>
    <row r="25" spans="2:8" x14ac:dyDescent="0.2">
      <c r="B25" s="41"/>
      <c r="C25" s="12"/>
      <c r="D25" s="19"/>
      <c r="E25" s="19"/>
      <c r="F25" s="14"/>
      <c r="G25" s="21"/>
      <c r="H25" s="37"/>
    </row>
    <row r="26" spans="2:8" x14ac:dyDescent="0.2">
      <c r="B26" s="41"/>
      <c r="C26" s="12"/>
      <c r="D26" s="19"/>
      <c r="E26" s="19"/>
      <c r="F26" s="14"/>
      <c r="G26" s="21"/>
      <c r="H26" s="37"/>
    </row>
    <row r="27" spans="2:8" x14ac:dyDescent="0.2">
      <c r="B27" s="41"/>
      <c r="C27" s="12"/>
      <c r="D27" s="19"/>
      <c r="E27" s="19"/>
      <c r="F27" s="14"/>
      <c r="G27" s="21"/>
      <c r="H27" s="37"/>
    </row>
    <row r="28" spans="2:8" x14ac:dyDescent="0.2">
      <c r="B28" s="41"/>
      <c r="C28" s="12"/>
      <c r="D28" s="19"/>
      <c r="E28" s="19"/>
      <c r="F28" s="14"/>
      <c r="G28" s="21"/>
      <c r="H28" s="37"/>
    </row>
    <row r="29" spans="2:8" x14ac:dyDescent="0.2">
      <c r="B29" s="41"/>
      <c r="C29" s="12"/>
      <c r="D29" s="19"/>
      <c r="E29" s="19"/>
      <c r="F29" s="14"/>
      <c r="G29" s="21"/>
      <c r="H29" s="37"/>
    </row>
    <row r="30" spans="2:8" x14ac:dyDescent="0.2">
      <c r="B30" s="41"/>
      <c r="C30" s="12"/>
      <c r="D30" s="19"/>
      <c r="E30" s="19"/>
      <c r="F30" s="14"/>
      <c r="G30" s="21"/>
      <c r="H30" s="37"/>
    </row>
    <row r="31" spans="2:8" x14ac:dyDescent="0.2">
      <c r="B31" s="41"/>
      <c r="C31" s="12"/>
      <c r="D31" s="19"/>
      <c r="E31" s="19"/>
      <c r="F31" s="14"/>
      <c r="G31" s="21"/>
      <c r="H31" s="37"/>
    </row>
    <row r="32" spans="2:8" x14ac:dyDescent="0.2">
      <c r="B32" s="41"/>
      <c r="C32" s="12"/>
      <c r="D32" s="19"/>
      <c r="E32" s="19"/>
      <c r="F32" s="14"/>
      <c r="G32" s="21"/>
      <c r="H32" s="37"/>
    </row>
    <row r="33" spans="2:8" x14ac:dyDescent="0.2">
      <c r="B33" s="41"/>
      <c r="C33" s="12"/>
      <c r="D33" s="19"/>
      <c r="E33" s="19"/>
      <c r="F33" s="14"/>
      <c r="G33" s="21"/>
      <c r="H33" s="37"/>
    </row>
    <row r="34" spans="2:8" x14ac:dyDescent="0.2">
      <c r="B34" s="41"/>
      <c r="C34" s="12"/>
      <c r="D34" s="19"/>
      <c r="E34" s="19"/>
      <c r="F34" s="14"/>
      <c r="G34" s="21"/>
      <c r="H34" s="37"/>
    </row>
    <row r="35" spans="2:8" x14ac:dyDescent="0.2">
      <c r="B35" s="41"/>
      <c r="C35" s="12"/>
      <c r="D35" s="19"/>
      <c r="E35" s="19"/>
      <c r="F35" s="14"/>
      <c r="G35" s="21"/>
      <c r="H35" s="37"/>
    </row>
    <row r="36" spans="2:8" x14ac:dyDescent="0.2">
      <c r="B36" s="41"/>
      <c r="C36" s="12"/>
      <c r="D36" s="19"/>
      <c r="E36" s="19"/>
      <c r="F36" s="14"/>
      <c r="G36" s="21"/>
      <c r="H36" s="37"/>
    </row>
    <row r="37" spans="2:8" x14ac:dyDescent="0.2">
      <c r="B37" s="41"/>
      <c r="C37" s="12"/>
      <c r="D37" s="19"/>
      <c r="E37" s="19"/>
      <c r="F37" s="14"/>
      <c r="G37" s="21"/>
      <c r="H37" s="37"/>
    </row>
    <row r="38" spans="2:8" x14ac:dyDescent="0.2">
      <c r="B38" s="41"/>
      <c r="C38" s="12"/>
      <c r="D38" s="19"/>
      <c r="E38" s="19"/>
      <c r="F38" s="14"/>
      <c r="G38" s="21"/>
      <c r="H38" s="37"/>
    </row>
    <row r="39" spans="2:8" x14ac:dyDescent="0.2">
      <c r="B39" s="41"/>
      <c r="C39" s="12"/>
      <c r="D39" s="19"/>
      <c r="E39" s="19"/>
      <c r="F39" s="14"/>
      <c r="G39" s="21"/>
      <c r="H39" s="37"/>
    </row>
    <row r="40" spans="2:8" x14ac:dyDescent="0.2">
      <c r="B40" s="41"/>
      <c r="C40" s="12"/>
      <c r="D40" s="19"/>
      <c r="E40" s="19"/>
      <c r="F40" s="14"/>
      <c r="G40" s="21"/>
      <c r="H40" s="37"/>
    </row>
    <row r="41" spans="2:8" x14ac:dyDescent="0.2">
      <c r="B41" s="41"/>
      <c r="C41" s="12"/>
      <c r="D41" s="19"/>
      <c r="E41" s="19"/>
      <c r="F41" s="14"/>
      <c r="G41" s="21"/>
      <c r="H41" s="37"/>
    </row>
    <row r="42" spans="2:8" x14ac:dyDescent="0.2">
      <c r="B42" s="41"/>
      <c r="C42" s="12"/>
      <c r="D42" s="19"/>
      <c r="E42" s="19"/>
      <c r="F42" s="14"/>
      <c r="G42" s="21"/>
      <c r="H42" s="37"/>
    </row>
    <row r="43" spans="2:8" x14ac:dyDescent="0.2">
      <c r="B43" s="41"/>
      <c r="C43" s="12"/>
      <c r="D43" s="19"/>
      <c r="E43" s="19"/>
      <c r="F43" s="14"/>
      <c r="G43" s="21"/>
      <c r="H43" s="37"/>
    </row>
    <row r="44" spans="2:8" x14ac:dyDescent="0.2">
      <c r="B44" s="41"/>
      <c r="C44" s="12"/>
      <c r="D44" s="19"/>
      <c r="E44" s="19"/>
      <c r="F44" s="14"/>
      <c r="G44" s="21"/>
      <c r="H44" s="37"/>
    </row>
    <row r="45" spans="2:8" x14ac:dyDescent="0.2">
      <c r="B45" s="41"/>
      <c r="C45" s="12"/>
      <c r="D45" s="19"/>
      <c r="E45" s="19"/>
      <c r="F45" s="14"/>
      <c r="G45" s="21"/>
      <c r="H45" s="37"/>
    </row>
    <row r="46" spans="2:8" x14ac:dyDescent="0.2">
      <c r="B46" s="41"/>
      <c r="C46" s="12"/>
      <c r="D46" s="19"/>
      <c r="E46" s="19"/>
      <c r="F46" s="14"/>
      <c r="G46" s="21"/>
      <c r="H46" s="37"/>
    </row>
    <row r="47" spans="2:8" x14ac:dyDescent="0.2">
      <c r="B47" s="41"/>
      <c r="C47" s="12"/>
      <c r="D47" s="19"/>
      <c r="E47" s="19"/>
      <c r="F47" s="14"/>
      <c r="G47" s="21"/>
      <c r="H47" s="37"/>
    </row>
    <row r="48" spans="2:8" x14ac:dyDescent="0.2">
      <c r="B48" s="41"/>
      <c r="C48" s="12"/>
      <c r="D48" s="19"/>
      <c r="E48" s="19"/>
      <c r="F48" s="14"/>
      <c r="G48" s="21"/>
      <c r="H48" s="37"/>
    </row>
    <row r="49" spans="2:8" x14ac:dyDescent="0.2">
      <c r="B49" s="41"/>
      <c r="C49" s="12"/>
      <c r="D49" s="19"/>
      <c r="E49" s="19"/>
      <c r="F49" s="14"/>
      <c r="G49" s="21"/>
      <c r="H49" s="37"/>
    </row>
    <row r="50" spans="2:8" x14ac:dyDescent="0.2">
      <c r="B50" s="41"/>
      <c r="C50" s="12"/>
      <c r="D50" s="19"/>
      <c r="E50" s="19"/>
      <c r="F50" s="14"/>
      <c r="G50" s="21"/>
      <c r="H50" s="37"/>
    </row>
    <row r="51" spans="2:8" x14ac:dyDescent="0.2">
      <c r="B51" s="41"/>
      <c r="C51" s="12"/>
      <c r="D51" s="19"/>
      <c r="E51" s="19"/>
      <c r="F51" s="14"/>
      <c r="G51" s="21"/>
      <c r="H51" s="37"/>
    </row>
    <row r="52" spans="2:8" x14ac:dyDescent="0.2">
      <c r="B52" s="41"/>
      <c r="C52" s="12"/>
      <c r="D52" s="19"/>
      <c r="E52" s="19"/>
      <c r="F52" s="14"/>
      <c r="G52" s="21"/>
      <c r="H52" s="37"/>
    </row>
    <row r="53" spans="2:8" x14ac:dyDescent="0.2">
      <c r="B53" s="41"/>
      <c r="C53" s="12"/>
      <c r="D53" s="19"/>
      <c r="E53" s="19"/>
      <c r="F53" s="14"/>
      <c r="G53" s="21"/>
      <c r="H53" s="37"/>
    </row>
    <row r="54" spans="2:8" x14ac:dyDescent="0.2">
      <c r="B54" s="41"/>
      <c r="C54" s="12"/>
      <c r="D54" s="19"/>
      <c r="E54" s="19"/>
      <c r="F54" s="14"/>
      <c r="G54" s="21"/>
      <c r="H54" s="37"/>
    </row>
    <row r="55" spans="2:8" x14ac:dyDescent="0.2">
      <c r="B55" s="41"/>
      <c r="C55" s="12"/>
      <c r="D55" s="19"/>
      <c r="E55" s="19"/>
      <c r="F55" s="14"/>
      <c r="G55" s="21"/>
      <c r="H55" s="37"/>
    </row>
    <row r="56" spans="2:8" x14ac:dyDescent="0.2">
      <c r="B56" s="41"/>
      <c r="C56" s="12"/>
      <c r="D56" s="19"/>
      <c r="E56" s="19"/>
      <c r="F56" s="14"/>
      <c r="G56" s="21"/>
      <c r="H56" s="37"/>
    </row>
    <row r="57" spans="2:8" x14ac:dyDescent="0.2">
      <c r="B57" s="41"/>
      <c r="C57" s="12"/>
      <c r="D57" s="19"/>
      <c r="E57" s="19"/>
      <c r="F57" s="14"/>
      <c r="G57" s="21"/>
      <c r="H57" s="37"/>
    </row>
    <row r="58" spans="2:8" x14ac:dyDescent="0.2">
      <c r="B58" s="41"/>
      <c r="C58" s="12"/>
      <c r="D58" s="19"/>
      <c r="E58" s="19"/>
      <c r="F58" s="14"/>
      <c r="G58" s="21"/>
      <c r="H58" s="37"/>
    </row>
    <row r="59" spans="2:8" x14ac:dyDescent="0.2">
      <c r="B59" s="41"/>
      <c r="C59" s="12"/>
      <c r="D59" s="19"/>
      <c r="E59" s="19"/>
      <c r="F59" s="14"/>
      <c r="G59" s="21"/>
      <c r="H59" s="37"/>
    </row>
    <row r="60" spans="2:8" x14ac:dyDescent="0.2">
      <c r="B60" s="41"/>
      <c r="C60" s="12"/>
      <c r="D60" s="19"/>
      <c r="E60" s="19"/>
      <c r="F60" s="14"/>
      <c r="G60" s="21"/>
      <c r="H60" s="37"/>
    </row>
    <row r="61" spans="2:8" x14ac:dyDescent="0.2">
      <c r="B61" s="41"/>
      <c r="C61" s="12"/>
      <c r="D61" s="19"/>
      <c r="E61" s="19"/>
      <c r="F61" s="14"/>
      <c r="G61" s="21"/>
      <c r="H61" s="37"/>
    </row>
    <row r="62" spans="2:8" x14ac:dyDescent="0.2">
      <c r="B62" s="41"/>
      <c r="C62" s="12"/>
      <c r="D62" s="19"/>
      <c r="E62" s="19"/>
      <c r="F62" s="14"/>
      <c r="G62" s="21"/>
      <c r="H62" s="37"/>
    </row>
    <row r="63" spans="2:8" x14ac:dyDescent="0.2">
      <c r="B63" s="41"/>
      <c r="C63" s="12"/>
      <c r="D63" s="19"/>
      <c r="E63" s="19"/>
      <c r="F63" s="14"/>
      <c r="G63" s="21"/>
      <c r="H63" s="37"/>
    </row>
    <row r="64" spans="2:8" x14ac:dyDescent="0.2">
      <c r="B64" s="41"/>
      <c r="C64" s="12"/>
      <c r="D64" s="19"/>
      <c r="E64" s="19"/>
      <c r="F64" s="14"/>
      <c r="G64" s="21"/>
      <c r="H64" s="37"/>
    </row>
    <row r="65" spans="2:8" x14ac:dyDescent="0.2">
      <c r="B65" s="41"/>
      <c r="C65" s="12"/>
      <c r="D65" s="19"/>
      <c r="E65" s="19"/>
      <c r="F65" s="14"/>
      <c r="G65" s="21"/>
      <c r="H65" s="37"/>
    </row>
    <row r="66" spans="2:8" x14ac:dyDescent="0.2">
      <c r="B66" s="41"/>
      <c r="C66" s="12"/>
      <c r="D66" s="19"/>
      <c r="E66" s="19"/>
      <c r="F66" s="14"/>
      <c r="G66" s="21"/>
      <c r="H66" s="37"/>
    </row>
    <row r="67" spans="2:8" x14ac:dyDescent="0.2">
      <c r="B67" s="41"/>
      <c r="C67" s="12"/>
      <c r="D67" s="19"/>
      <c r="E67" s="19"/>
      <c r="F67" s="14"/>
      <c r="G67" s="21"/>
      <c r="H67" s="37"/>
    </row>
    <row r="68" spans="2:8" x14ac:dyDescent="0.2">
      <c r="B68" s="41"/>
      <c r="C68" s="12"/>
      <c r="D68" s="19"/>
      <c r="E68" s="19"/>
      <c r="F68" s="14"/>
      <c r="G68" s="21"/>
      <c r="H68" s="37"/>
    </row>
    <row r="69" spans="2:8" x14ac:dyDescent="0.2">
      <c r="B69" s="41"/>
      <c r="C69" s="12"/>
      <c r="D69" s="19"/>
      <c r="E69" s="19"/>
      <c r="F69" s="14"/>
      <c r="G69" s="21"/>
      <c r="H69" s="37"/>
    </row>
    <row r="70" spans="2:8" x14ac:dyDescent="0.2">
      <c r="B70" s="41"/>
      <c r="C70" s="12"/>
      <c r="D70" s="19"/>
      <c r="E70" s="19"/>
      <c r="F70" s="14"/>
      <c r="G70" s="21"/>
      <c r="H70" s="37"/>
    </row>
    <row r="71" spans="2:8" x14ac:dyDescent="0.2">
      <c r="B71" s="41"/>
      <c r="C71" s="12"/>
      <c r="D71" s="19"/>
      <c r="E71" s="19"/>
      <c r="F71" s="14"/>
      <c r="G71" s="21"/>
      <c r="H71" s="37"/>
    </row>
    <row r="72" spans="2:8" x14ac:dyDescent="0.2">
      <c r="B72" s="41"/>
      <c r="C72" s="12"/>
      <c r="D72" s="19"/>
      <c r="E72" s="19"/>
      <c r="F72" s="14"/>
      <c r="G72" s="21"/>
      <c r="H72" s="37"/>
    </row>
    <row r="73" spans="2:8" s="25" customFormat="1" ht="24.95" customHeight="1" x14ac:dyDescent="0.2">
      <c r="B73" s="26" t="str">
        <f>B11</f>
        <v>C1.3</v>
      </c>
      <c r="C73" s="27" t="s">
        <v>223</v>
      </c>
      <c r="D73" s="28"/>
      <c r="E73" s="29"/>
      <c r="F73" s="28"/>
      <c r="G73" s="167"/>
      <c r="H73" s="31"/>
    </row>
  </sheetData>
  <mergeCells count="4">
    <mergeCell ref="E2:G2"/>
    <mergeCell ref="B6:F8"/>
    <mergeCell ref="G5:G8"/>
    <mergeCell ref="B5:F5"/>
  </mergeCells>
  <phoneticPr fontId="14" type="noConversion"/>
  <conditionalFormatting sqref="F10:G72">
    <cfRule type="expression" dxfId="65" priority="2">
      <formula>AND(#REF!=FALSE,$D10&lt;&gt;"P C Sum",$D10&lt;&gt;"PC Sum",$D10&lt;&gt;"P Sum",$D10&lt;&gt;"Prov Sum")</formula>
    </cfRule>
  </conditionalFormatting>
  <conditionalFormatting sqref="G73">
    <cfRule type="expression" dxfId="64" priority="1">
      <formula>AND(#REF!=FALSE,$D73&lt;&gt;"P C Sum",$D73&lt;&gt;"PC Sum",$D73&lt;&gt;"P Sum",$D73&lt;&gt;"Prov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H58"/>
  <sheetViews>
    <sheetView view="pageBreakPreview" zoomScaleNormal="100" zoomScaleSheetLayoutView="100" zoomScalePageLayoutView="125" workbookViewId="0">
      <selection activeCell="G25" sqref="G25"/>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277" t="s">
        <v>487</v>
      </c>
      <c r="C2" s="277"/>
      <c r="D2" s="277"/>
      <c r="E2" s="278" t="s">
        <v>494</v>
      </c>
      <c r="F2" s="278"/>
      <c r="G2" s="278"/>
    </row>
    <row r="3" spans="2:8" x14ac:dyDescent="0.2">
      <c r="B3" s="277" t="s">
        <v>489</v>
      </c>
      <c r="C3" s="277"/>
      <c r="D3" s="277"/>
      <c r="E3" s="278"/>
      <c r="F3" s="278"/>
      <c r="G3" s="278"/>
    </row>
    <row r="4" spans="2:8" x14ac:dyDescent="0.2">
      <c r="B4" s="280"/>
      <c r="C4" s="280"/>
      <c r="D4" s="280"/>
      <c r="E4" s="279"/>
      <c r="F4" s="279"/>
      <c r="G4" s="279"/>
    </row>
    <row r="5" spans="2:8" x14ac:dyDescent="0.2">
      <c r="B5" s="238" t="s">
        <v>8</v>
      </c>
      <c r="C5" s="239"/>
      <c r="D5" s="239"/>
      <c r="E5" s="239"/>
      <c r="F5" s="239"/>
      <c r="G5" s="235" t="str">
        <f>"CHAPTER "&amp;B11</f>
        <v>CHAPTER C1.5</v>
      </c>
      <c r="H5" s="5"/>
    </row>
    <row r="6" spans="2:8" ht="7.5" customHeight="1" x14ac:dyDescent="0.2">
      <c r="B6" s="281" t="s">
        <v>495</v>
      </c>
      <c r="C6" s="282"/>
      <c r="D6" s="282"/>
      <c r="E6" s="282"/>
      <c r="F6" s="282"/>
      <c r="G6" s="236"/>
      <c r="H6" s="6"/>
    </row>
    <row r="7" spans="2:8" ht="12.75" customHeight="1" x14ac:dyDescent="0.2">
      <c r="B7" s="281"/>
      <c r="C7" s="282"/>
      <c r="D7" s="282"/>
      <c r="E7" s="282"/>
      <c r="F7" s="282"/>
      <c r="G7" s="236"/>
      <c r="H7" s="6"/>
    </row>
    <row r="8" spans="2:8" ht="7.5" customHeight="1" x14ac:dyDescent="0.2">
      <c r="B8" s="283"/>
      <c r="C8" s="284"/>
      <c r="D8" s="284"/>
      <c r="E8" s="284"/>
      <c r="F8" s="284"/>
      <c r="G8" s="237"/>
      <c r="H8" s="6"/>
    </row>
    <row r="9" spans="2:8" s="7" customFormat="1" ht="24.95" customHeight="1" x14ac:dyDescent="0.2">
      <c r="B9" s="8" t="s">
        <v>0</v>
      </c>
      <c r="C9" s="9" t="s">
        <v>1</v>
      </c>
      <c r="D9" s="9" t="s">
        <v>2</v>
      </c>
      <c r="E9" s="9" t="s">
        <v>3</v>
      </c>
      <c r="F9" s="9" t="s">
        <v>4</v>
      </c>
      <c r="G9" s="9" t="s">
        <v>5</v>
      </c>
      <c r="H9" s="10"/>
    </row>
    <row r="10" spans="2:8" x14ac:dyDescent="0.2">
      <c r="B10" s="11"/>
      <c r="C10" s="12"/>
      <c r="D10" s="13"/>
      <c r="E10" s="13"/>
      <c r="F10" s="14"/>
      <c r="G10" s="21"/>
      <c r="H10" s="16"/>
    </row>
    <row r="11" spans="2:8" x14ac:dyDescent="0.2">
      <c r="B11" s="50" t="s">
        <v>306</v>
      </c>
      <c r="C11" s="18" t="s">
        <v>50</v>
      </c>
      <c r="D11" s="19"/>
      <c r="E11" s="19"/>
      <c r="F11" s="14"/>
      <c r="G11" s="21"/>
      <c r="H11" s="37"/>
    </row>
    <row r="12" spans="2:8" x14ac:dyDescent="0.2">
      <c r="B12" s="41"/>
      <c r="C12" s="12"/>
      <c r="D12" s="19"/>
      <c r="E12" s="19"/>
      <c r="F12" s="14"/>
      <c r="G12" s="21"/>
      <c r="H12" s="37"/>
    </row>
    <row r="13" spans="2:8" x14ac:dyDescent="0.2">
      <c r="B13" s="41"/>
      <c r="C13" s="12"/>
      <c r="D13" s="19"/>
      <c r="E13" s="20"/>
      <c r="F13" s="14"/>
      <c r="G13" s="21"/>
    </row>
    <row r="14" spans="2:8" x14ac:dyDescent="0.2">
      <c r="B14" s="41" t="s">
        <v>51</v>
      </c>
      <c r="C14" s="24" t="s">
        <v>52</v>
      </c>
      <c r="D14" s="19" t="s">
        <v>15</v>
      </c>
      <c r="E14" s="20">
        <v>24</v>
      </c>
      <c r="F14" s="14"/>
      <c r="G14" s="21"/>
    </row>
    <row r="15" spans="2:8" x14ac:dyDescent="0.2">
      <c r="B15" s="41"/>
      <c r="C15" s="24"/>
      <c r="D15" s="19"/>
      <c r="E15" s="20"/>
      <c r="F15" s="14"/>
      <c r="G15" s="21"/>
    </row>
    <row r="16" spans="2:8" x14ac:dyDescent="0.2">
      <c r="B16" s="41" t="s">
        <v>53</v>
      </c>
      <c r="C16" s="12" t="s">
        <v>54</v>
      </c>
      <c r="D16" s="19"/>
      <c r="E16" s="20"/>
      <c r="F16" s="14"/>
      <c r="G16" s="21"/>
      <c r="H16" s="37"/>
    </row>
    <row r="17" spans="2:8" x14ac:dyDescent="0.2">
      <c r="B17" s="41"/>
      <c r="C17" s="12"/>
      <c r="D17" s="19"/>
      <c r="E17" s="20"/>
      <c r="F17" s="14"/>
      <c r="G17" s="21"/>
      <c r="H17" s="37"/>
    </row>
    <row r="18" spans="2:8" x14ac:dyDescent="0.2">
      <c r="B18" s="41" t="s">
        <v>55</v>
      </c>
      <c r="C18" s="12" t="s">
        <v>60</v>
      </c>
      <c r="D18" s="19"/>
      <c r="E18" s="19"/>
      <c r="F18" s="14"/>
      <c r="G18" s="21"/>
      <c r="H18" s="37"/>
    </row>
    <row r="19" spans="2:8" x14ac:dyDescent="0.2">
      <c r="B19" s="41"/>
      <c r="C19" s="12"/>
      <c r="D19" s="19"/>
      <c r="E19" s="19"/>
      <c r="F19" s="14"/>
      <c r="G19" s="21"/>
      <c r="H19" s="37"/>
    </row>
    <row r="20" spans="2:8" ht="25.5" x14ac:dyDescent="0.2">
      <c r="B20" s="41" t="s">
        <v>32</v>
      </c>
      <c r="C20" s="12" t="s">
        <v>314</v>
      </c>
      <c r="D20" s="19" t="s">
        <v>31</v>
      </c>
      <c r="E20" s="19">
        <v>500</v>
      </c>
      <c r="F20" s="14"/>
      <c r="G20" s="21"/>
      <c r="H20" s="37"/>
    </row>
    <row r="21" spans="2:8" x14ac:dyDescent="0.2">
      <c r="B21" s="41"/>
      <c r="C21" s="12"/>
      <c r="D21" s="19"/>
      <c r="E21" s="19"/>
      <c r="F21" s="14"/>
      <c r="G21" s="21"/>
      <c r="H21" s="37"/>
    </row>
    <row r="22" spans="2:8" ht="25.5" x14ac:dyDescent="0.2">
      <c r="B22" s="41" t="s">
        <v>33</v>
      </c>
      <c r="C22" s="12" t="s">
        <v>315</v>
      </c>
      <c r="D22" s="19" t="s">
        <v>31</v>
      </c>
      <c r="E22" s="19">
        <v>500</v>
      </c>
      <c r="F22" s="14"/>
      <c r="G22" s="21"/>
      <c r="H22" s="37"/>
    </row>
    <row r="23" spans="2:8" x14ac:dyDescent="0.2">
      <c r="B23" s="41"/>
      <c r="C23" s="12"/>
      <c r="D23" s="19"/>
      <c r="E23" s="19"/>
      <c r="F23" s="14"/>
      <c r="G23" s="21"/>
      <c r="H23" s="37"/>
    </row>
    <row r="24" spans="2:8" x14ac:dyDescent="0.2">
      <c r="B24" s="41" t="s">
        <v>56</v>
      </c>
      <c r="C24" s="12" t="s">
        <v>61</v>
      </c>
      <c r="D24" s="19" t="s">
        <v>31</v>
      </c>
      <c r="E24" s="19">
        <v>80</v>
      </c>
      <c r="F24" s="14"/>
      <c r="G24" s="21"/>
      <c r="H24" s="37"/>
    </row>
    <row r="25" spans="2:8" x14ac:dyDescent="0.2">
      <c r="B25" s="41"/>
      <c r="C25" s="12"/>
      <c r="D25" s="19"/>
      <c r="E25" s="19"/>
      <c r="F25" s="14"/>
      <c r="G25" s="21"/>
      <c r="H25" s="37"/>
    </row>
    <row r="26" spans="2:8" x14ac:dyDescent="0.2">
      <c r="B26" s="41" t="s">
        <v>57</v>
      </c>
      <c r="C26" s="12" t="s">
        <v>62</v>
      </c>
      <c r="D26" s="19" t="s">
        <v>99</v>
      </c>
      <c r="E26" s="19">
        <v>1700</v>
      </c>
      <c r="F26" s="14"/>
      <c r="G26" s="21"/>
      <c r="H26" s="37"/>
    </row>
    <row r="27" spans="2:8" x14ac:dyDescent="0.2">
      <c r="B27" s="41"/>
      <c r="C27" s="12"/>
      <c r="D27" s="19"/>
      <c r="E27" s="19"/>
      <c r="F27" s="14"/>
      <c r="G27" s="21"/>
      <c r="H27" s="37"/>
    </row>
    <row r="28" spans="2:8" x14ac:dyDescent="0.2">
      <c r="B28" s="41" t="s">
        <v>58</v>
      </c>
      <c r="C28" s="12" t="s">
        <v>63</v>
      </c>
      <c r="D28" s="19" t="s">
        <v>99</v>
      </c>
      <c r="E28" s="19">
        <v>600</v>
      </c>
      <c r="F28" s="14"/>
      <c r="G28" s="21"/>
      <c r="H28" s="37"/>
    </row>
    <row r="29" spans="2:8" x14ac:dyDescent="0.2">
      <c r="B29" s="41"/>
      <c r="C29" s="86"/>
      <c r="D29" s="19"/>
      <c r="E29" s="19"/>
      <c r="F29" s="14"/>
      <c r="G29" s="21"/>
      <c r="H29" s="37"/>
    </row>
    <row r="30" spans="2:8" x14ac:dyDescent="0.2">
      <c r="B30" s="89" t="s">
        <v>413</v>
      </c>
      <c r="C30" s="110" t="s">
        <v>414</v>
      </c>
      <c r="D30" s="64"/>
      <c r="E30" s="19"/>
      <c r="F30" s="14"/>
      <c r="G30" s="21"/>
      <c r="H30" s="37"/>
    </row>
    <row r="31" spans="2:8" x14ac:dyDescent="0.2">
      <c r="B31" s="89"/>
      <c r="C31" s="110"/>
      <c r="D31" s="64"/>
      <c r="E31" s="19"/>
      <c r="F31" s="14"/>
      <c r="G31" s="21"/>
      <c r="H31" s="37"/>
    </row>
    <row r="32" spans="2:8" x14ac:dyDescent="0.2">
      <c r="B32" s="89" t="s">
        <v>33</v>
      </c>
      <c r="C32" s="110" t="s">
        <v>483</v>
      </c>
      <c r="D32" s="64" t="s">
        <v>6</v>
      </c>
      <c r="E32" s="19">
        <v>50</v>
      </c>
      <c r="F32" s="14"/>
      <c r="G32" s="21"/>
      <c r="H32" s="37"/>
    </row>
    <row r="33" spans="2:8" x14ac:dyDescent="0.2">
      <c r="B33" s="89"/>
      <c r="C33" s="110"/>
      <c r="D33" s="64"/>
      <c r="E33" s="19"/>
      <c r="F33" s="14"/>
      <c r="G33" s="21"/>
      <c r="H33" s="37"/>
    </row>
    <row r="34" spans="2:8" x14ac:dyDescent="0.2">
      <c r="B34" s="89" t="s">
        <v>38</v>
      </c>
      <c r="C34" s="110" t="s">
        <v>484</v>
      </c>
      <c r="D34" s="64" t="s">
        <v>6</v>
      </c>
      <c r="E34" s="19">
        <v>50</v>
      </c>
      <c r="F34" s="14"/>
      <c r="G34" s="21"/>
      <c r="H34" s="37"/>
    </row>
    <row r="35" spans="2:8" x14ac:dyDescent="0.2">
      <c r="B35" s="41"/>
      <c r="C35" s="23"/>
      <c r="D35" s="19"/>
      <c r="E35" s="19"/>
      <c r="F35" s="14"/>
      <c r="G35" s="21"/>
      <c r="H35" s="37"/>
    </row>
    <row r="36" spans="2:8" x14ac:dyDescent="0.2">
      <c r="B36" s="41" t="s">
        <v>59</v>
      </c>
      <c r="C36" s="12" t="s">
        <v>66</v>
      </c>
      <c r="D36" s="19" t="s">
        <v>15</v>
      </c>
      <c r="E36" s="19">
        <v>16</v>
      </c>
      <c r="F36" s="14"/>
      <c r="G36" s="21"/>
      <c r="H36" s="37"/>
    </row>
    <row r="37" spans="2:8" x14ac:dyDescent="0.2">
      <c r="B37" s="41"/>
      <c r="C37" s="12"/>
      <c r="D37" s="19"/>
      <c r="E37" s="19"/>
      <c r="F37" s="14"/>
      <c r="G37" s="21"/>
      <c r="H37" s="37"/>
    </row>
    <row r="38" spans="2:8" x14ac:dyDescent="0.2">
      <c r="B38" s="178" t="s">
        <v>338</v>
      </c>
      <c r="C38" s="179" t="s">
        <v>331</v>
      </c>
      <c r="D38" s="180"/>
      <c r="E38" s="20"/>
      <c r="F38" s="14"/>
      <c r="G38" s="21"/>
      <c r="H38" s="37"/>
    </row>
    <row r="39" spans="2:8" x14ac:dyDescent="0.2">
      <c r="B39" s="181"/>
      <c r="C39" s="179"/>
      <c r="D39" s="180"/>
      <c r="E39" s="20"/>
      <c r="F39" s="14"/>
      <c r="G39" s="21"/>
      <c r="H39" s="37"/>
    </row>
    <row r="40" spans="2:8" x14ac:dyDescent="0.2">
      <c r="B40" s="181"/>
      <c r="C40" s="179" t="s">
        <v>332</v>
      </c>
      <c r="D40" s="180" t="s">
        <v>333</v>
      </c>
      <c r="E40" s="125">
        <v>300</v>
      </c>
      <c r="F40" s="14"/>
      <c r="G40" s="21"/>
      <c r="H40" s="37"/>
    </row>
    <row r="41" spans="2:8" x14ac:dyDescent="0.2">
      <c r="B41" s="181"/>
      <c r="C41" s="179"/>
      <c r="D41" s="180"/>
      <c r="E41" s="125"/>
      <c r="F41" s="14"/>
      <c r="G41" s="21"/>
      <c r="H41" s="37"/>
    </row>
    <row r="42" spans="2:8" ht="24" x14ac:dyDescent="0.2">
      <c r="B42" s="181"/>
      <c r="C42" s="179" t="s">
        <v>334</v>
      </c>
      <c r="D42" s="180" t="s">
        <v>333</v>
      </c>
      <c r="E42" s="125">
        <v>600</v>
      </c>
      <c r="F42" s="14"/>
      <c r="G42" s="21"/>
      <c r="H42" s="37"/>
    </row>
    <row r="43" spans="2:8" x14ac:dyDescent="0.2">
      <c r="B43" s="181"/>
      <c r="C43" s="179"/>
      <c r="D43" s="180"/>
      <c r="E43" s="125"/>
      <c r="F43" s="14"/>
      <c r="G43" s="21"/>
      <c r="H43" s="37"/>
    </row>
    <row r="44" spans="2:8" x14ac:dyDescent="0.2">
      <c r="B44" s="181"/>
      <c r="C44" s="179" t="s">
        <v>335</v>
      </c>
      <c r="D44" s="180"/>
      <c r="E44" s="125"/>
      <c r="F44" s="14"/>
      <c r="G44" s="21"/>
      <c r="H44" s="37"/>
    </row>
    <row r="45" spans="2:8" x14ac:dyDescent="0.2">
      <c r="B45" s="181"/>
      <c r="C45" s="179"/>
      <c r="D45" s="180"/>
      <c r="E45" s="125"/>
      <c r="F45" s="14"/>
      <c r="G45" s="21"/>
      <c r="H45" s="37"/>
    </row>
    <row r="46" spans="2:8" ht="24" x14ac:dyDescent="0.2">
      <c r="B46" s="181"/>
      <c r="C46" s="179" t="s">
        <v>336</v>
      </c>
      <c r="D46" s="180" t="s">
        <v>333</v>
      </c>
      <c r="E46" s="125">
        <v>400</v>
      </c>
      <c r="F46" s="14"/>
      <c r="G46" s="21"/>
      <c r="H46" s="37"/>
    </row>
    <row r="47" spans="2:8" x14ac:dyDescent="0.2">
      <c r="B47" s="181"/>
      <c r="C47" s="179"/>
      <c r="D47" s="180"/>
      <c r="E47" s="125"/>
      <c r="F47" s="14"/>
      <c r="G47" s="21"/>
      <c r="H47" s="37"/>
    </row>
    <row r="48" spans="2:8" ht="24" x14ac:dyDescent="0.2">
      <c r="B48" s="181"/>
      <c r="C48" s="179" t="s">
        <v>337</v>
      </c>
      <c r="D48" s="180" t="s">
        <v>333</v>
      </c>
      <c r="E48" s="125">
        <v>200</v>
      </c>
      <c r="F48" s="14"/>
      <c r="G48" s="21"/>
      <c r="H48" s="37"/>
    </row>
    <row r="49" spans="2:8" x14ac:dyDescent="0.2">
      <c r="B49" s="41"/>
      <c r="C49" s="12"/>
      <c r="D49" s="19"/>
      <c r="E49" s="19"/>
      <c r="F49" s="14"/>
      <c r="G49" s="21"/>
      <c r="H49" s="37"/>
    </row>
    <row r="50" spans="2:8" x14ac:dyDescent="0.2">
      <c r="B50" s="41"/>
      <c r="C50" s="12"/>
      <c r="D50" s="19"/>
      <c r="E50" s="19"/>
      <c r="F50" s="14"/>
      <c r="G50" s="21"/>
      <c r="H50" s="37"/>
    </row>
    <row r="51" spans="2:8" x14ac:dyDescent="0.2">
      <c r="B51" s="41"/>
      <c r="C51" s="12"/>
      <c r="D51" s="19"/>
      <c r="E51" s="19"/>
      <c r="F51" s="14"/>
      <c r="G51" s="21"/>
      <c r="H51" s="37"/>
    </row>
    <row r="52" spans="2:8" x14ac:dyDescent="0.2">
      <c r="B52" s="41"/>
      <c r="C52" s="12"/>
      <c r="D52" s="19"/>
      <c r="E52" s="19"/>
      <c r="F52" s="14"/>
      <c r="G52" s="21"/>
      <c r="H52" s="37"/>
    </row>
    <row r="53" spans="2:8" x14ac:dyDescent="0.2">
      <c r="B53" s="41"/>
      <c r="C53" s="12"/>
      <c r="D53" s="19"/>
      <c r="E53" s="19"/>
      <c r="F53" s="14"/>
      <c r="G53" s="21"/>
      <c r="H53" s="37"/>
    </row>
    <row r="54" spans="2:8" x14ac:dyDescent="0.2">
      <c r="B54" s="41"/>
      <c r="C54" s="12"/>
      <c r="D54" s="19"/>
      <c r="E54" s="19"/>
      <c r="F54" s="14"/>
      <c r="G54" s="21"/>
      <c r="H54" s="37"/>
    </row>
    <row r="55" spans="2:8" x14ac:dyDescent="0.2">
      <c r="B55" s="41"/>
      <c r="C55" s="12"/>
      <c r="D55" s="19"/>
      <c r="E55" s="19"/>
      <c r="F55" s="14"/>
      <c r="G55" s="21"/>
      <c r="H55" s="37"/>
    </row>
    <row r="56" spans="2:8" x14ac:dyDescent="0.2">
      <c r="B56" s="41"/>
      <c r="C56" s="12"/>
      <c r="D56" s="19"/>
      <c r="E56" s="19"/>
      <c r="F56" s="14"/>
      <c r="G56" s="21"/>
      <c r="H56" s="37"/>
    </row>
    <row r="57" spans="2:8" x14ac:dyDescent="0.2">
      <c r="B57" s="41"/>
      <c r="C57" s="12"/>
      <c r="D57" s="19"/>
      <c r="E57" s="19"/>
      <c r="F57" s="14"/>
      <c r="G57" s="21"/>
      <c r="H57" s="37"/>
    </row>
    <row r="58" spans="2:8" s="25" customFormat="1" ht="20.100000000000001" customHeight="1" x14ac:dyDescent="0.2">
      <c r="B58" s="59" t="str">
        <f>$B$11</f>
        <v>C1.5</v>
      </c>
      <c r="C58" s="27" t="s">
        <v>223</v>
      </c>
      <c r="D58" s="28"/>
      <c r="E58" s="29"/>
      <c r="F58" s="28"/>
      <c r="G58" s="167"/>
      <c r="H58" s="31"/>
    </row>
  </sheetData>
  <mergeCells count="7">
    <mergeCell ref="B6:F8"/>
    <mergeCell ref="G5:G8"/>
    <mergeCell ref="B5:F5"/>
    <mergeCell ref="B2:D2"/>
    <mergeCell ref="E2:G4"/>
    <mergeCell ref="B3:D3"/>
    <mergeCell ref="B4:D4"/>
  </mergeCells>
  <phoneticPr fontId="14" type="noConversion"/>
  <conditionalFormatting sqref="G58 F50:G57 F49 F37 G37:G49 F10:G36">
    <cfRule type="expression" dxfId="63" priority="6">
      <formula>AND(#REF!=FALSE,$D10&lt;&gt;"P C Sum",$D10&lt;&gt;"PC Sum",$D10&lt;&gt;"P Sum",$D10&lt;&gt;"Prov Sum")</formula>
    </cfRule>
  </conditionalFormatting>
  <conditionalFormatting sqref="F38:F48">
    <cfRule type="expression" dxfId="62" priority="1">
      <formula>AND(#REF!=FALSE,$D38&lt;&gt;"P C Sum",$D38&lt;&gt;"PC Sum",$D38&lt;&gt;"P Sum",$D38&lt;&gt;"Prov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40"/>
  <sheetViews>
    <sheetView view="pageBreakPreview" topLeftCell="A13" zoomScaleNormal="125" zoomScaleSheetLayoutView="100" zoomScalePageLayoutView="125" workbookViewId="0">
      <selection activeCell="B3" sqref="B3:D3"/>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277" t="s">
        <v>487</v>
      </c>
      <c r="C2" s="277"/>
      <c r="D2" s="277"/>
      <c r="E2" s="278" t="s">
        <v>494</v>
      </c>
      <c r="F2" s="278"/>
      <c r="G2" s="278"/>
    </row>
    <row r="3" spans="2:8" x14ac:dyDescent="0.2">
      <c r="B3" s="277" t="s">
        <v>489</v>
      </c>
      <c r="C3" s="277"/>
      <c r="D3" s="277"/>
      <c r="E3" s="278"/>
      <c r="F3" s="278"/>
      <c r="G3" s="278"/>
    </row>
    <row r="4" spans="2:8" x14ac:dyDescent="0.2">
      <c r="B4" s="280"/>
      <c r="C4" s="280"/>
      <c r="D4" s="280"/>
      <c r="E4" s="279"/>
      <c r="F4" s="279"/>
      <c r="G4" s="279"/>
    </row>
    <row r="5" spans="2:8" x14ac:dyDescent="0.2">
      <c r="B5" s="238" t="s">
        <v>8</v>
      </c>
      <c r="C5" s="239"/>
      <c r="D5" s="239"/>
      <c r="E5" s="239"/>
      <c r="F5" s="239"/>
      <c r="G5" s="235" t="str">
        <f>"CHAPTER "&amp;B11</f>
        <v>CHAPTER C1.6</v>
      </c>
      <c r="H5" s="165"/>
    </row>
    <row r="6" spans="2:8" ht="7.5" customHeight="1" x14ac:dyDescent="0.2">
      <c r="B6" s="281" t="s">
        <v>495</v>
      </c>
      <c r="C6" s="282"/>
      <c r="D6" s="282"/>
      <c r="E6" s="282"/>
      <c r="F6" s="282"/>
      <c r="G6" s="236"/>
      <c r="H6" s="95"/>
    </row>
    <row r="7" spans="2:8" ht="12.75" customHeight="1" x14ac:dyDescent="0.2">
      <c r="B7" s="281"/>
      <c r="C7" s="282"/>
      <c r="D7" s="282"/>
      <c r="E7" s="282"/>
      <c r="F7" s="282"/>
      <c r="G7" s="236"/>
      <c r="H7" s="95"/>
    </row>
    <row r="8" spans="2:8" ht="7.5" customHeight="1" x14ac:dyDescent="0.2">
      <c r="B8" s="283"/>
      <c r="C8" s="284"/>
      <c r="D8" s="284"/>
      <c r="E8" s="284"/>
      <c r="F8" s="284"/>
      <c r="G8" s="237"/>
      <c r="H8" s="95"/>
    </row>
    <row r="9" spans="2:8" s="7" customFormat="1" ht="24.95" customHeight="1" x14ac:dyDescent="0.2">
      <c r="B9" s="8" t="s">
        <v>0</v>
      </c>
      <c r="C9" s="9" t="s">
        <v>1</v>
      </c>
      <c r="D9" s="9" t="s">
        <v>2</v>
      </c>
      <c r="E9" s="9" t="s">
        <v>3</v>
      </c>
      <c r="F9" s="9" t="s">
        <v>4</v>
      </c>
      <c r="G9" s="9" t="s">
        <v>5</v>
      </c>
      <c r="H9" s="166"/>
    </row>
    <row r="10" spans="2:8" x14ac:dyDescent="0.2">
      <c r="B10" s="41"/>
      <c r="C10" s="12"/>
      <c r="D10" s="13"/>
      <c r="E10" s="13"/>
      <c r="F10" s="14"/>
      <c r="G10" s="21"/>
      <c r="H10" s="16"/>
    </row>
    <row r="11" spans="2:8" x14ac:dyDescent="0.2">
      <c r="B11" s="50" t="s">
        <v>67</v>
      </c>
      <c r="C11" s="18" t="s">
        <v>68</v>
      </c>
      <c r="D11" s="19"/>
      <c r="E11" s="19"/>
      <c r="F11" s="14"/>
      <c r="G11" s="21"/>
      <c r="H11" s="37"/>
    </row>
    <row r="12" spans="2:8" x14ac:dyDescent="0.2">
      <c r="B12" s="41"/>
      <c r="C12" s="12"/>
      <c r="D12" s="19"/>
      <c r="E12" s="19"/>
      <c r="F12" s="14"/>
      <c r="G12" s="21"/>
      <c r="H12" s="37"/>
    </row>
    <row r="13" spans="2:8" x14ac:dyDescent="0.2">
      <c r="B13" s="41" t="s">
        <v>69</v>
      </c>
      <c r="C13" s="12" t="s">
        <v>70</v>
      </c>
      <c r="D13" s="19"/>
      <c r="E13" s="19"/>
      <c r="F13" s="14"/>
      <c r="G13" s="21"/>
      <c r="H13" s="37"/>
    </row>
    <row r="14" spans="2:8" x14ac:dyDescent="0.2">
      <c r="B14" s="41"/>
      <c r="C14" s="12"/>
      <c r="D14" s="19"/>
      <c r="E14" s="19"/>
      <c r="F14" s="14"/>
      <c r="G14" s="21"/>
      <c r="H14" s="37"/>
    </row>
    <row r="15" spans="2:8" ht="25.5" x14ac:dyDescent="0.2">
      <c r="B15" s="41" t="s">
        <v>71</v>
      </c>
      <c r="C15" s="12" t="s">
        <v>73</v>
      </c>
      <c r="D15" s="19" t="s">
        <v>19</v>
      </c>
      <c r="E15" s="182">
        <v>0.2</v>
      </c>
      <c r="F15" s="14"/>
      <c r="G15" s="21"/>
      <c r="H15" s="38"/>
    </row>
    <row r="16" spans="2:8" x14ac:dyDescent="0.2">
      <c r="B16" s="41"/>
      <c r="C16" s="12"/>
      <c r="D16" s="19"/>
      <c r="E16" s="20"/>
      <c r="F16" s="14"/>
      <c r="G16" s="21"/>
      <c r="H16" s="38"/>
    </row>
    <row r="17" spans="2:8" ht="25.5" x14ac:dyDescent="0.2">
      <c r="B17" s="41" t="s">
        <v>72</v>
      </c>
      <c r="C17" s="12" t="s">
        <v>74</v>
      </c>
      <c r="D17" s="19" t="s">
        <v>19</v>
      </c>
      <c r="E17" s="182">
        <v>0.2</v>
      </c>
      <c r="F17" s="14"/>
      <c r="G17" s="21"/>
      <c r="H17" s="38"/>
    </row>
    <row r="18" spans="2:8" x14ac:dyDescent="0.2">
      <c r="B18" s="41"/>
      <c r="C18" s="12"/>
      <c r="D18" s="19"/>
      <c r="E18" s="20"/>
      <c r="F18" s="14"/>
      <c r="G18" s="21"/>
      <c r="H18" s="38"/>
    </row>
    <row r="19" spans="2:8" x14ac:dyDescent="0.2">
      <c r="B19" s="41"/>
      <c r="C19" s="12"/>
      <c r="D19" s="19"/>
      <c r="E19" s="20"/>
      <c r="F19" s="14"/>
      <c r="G19" s="21"/>
      <c r="H19" s="37"/>
    </row>
    <row r="20" spans="2:8" x14ac:dyDescent="0.2">
      <c r="B20" s="41" t="s">
        <v>75</v>
      </c>
      <c r="C20" s="12" t="s">
        <v>76</v>
      </c>
      <c r="D20" s="19"/>
      <c r="E20" s="20"/>
      <c r="F20" s="14"/>
      <c r="G20" s="21"/>
      <c r="H20" s="37"/>
    </row>
    <row r="21" spans="2:8" x14ac:dyDescent="0.2">
      <c r="B21" s="41"/>
      <c r="C21" s="12"/>
      <c r="D21" s="19"/>
      <c r="E21" s="20"/>
      <c r="F21" s="14"/>
      <c r="G21" s="21"/>
      <c r="H21" s="39"/>
    </row>
    <row r="22" spans="2:8" ht="25.5" x14ac:dyDescent="0.2">
      <c r="B22" s="41" t="s">
        <v>77</v>
      </c>
      <c r="C22" s="12" t="s">
        <v>329</v>
      </c>
      <c r="D22" s="19" t="s">
        <v>19</v>
      </c>
      <c r="E22" s="182">
        <v>0.2</v>
      </c>
      <c r="F22" s="14"/>
      <c r="G22" s="21"/>
    </row>
    <row r="23" spans="2:8" x14ac:dyDescent="0.2">
      <c r="B23" s="41"/>
      <c r="C23" s="12"/>
      <c r="D23" s="19"/>
      <c r="E23" s="20"/>
      <c r="F23" s="14"/>
      <c r="G23" s="21"/>
    </row>
    <row r="24" spans="2:8" ht="31.5" customHeight="1" x14ac:dyDescent="0.2">
      <c r="B24" s="41" t="s">
        <v>78</v>
      </c>
      <c r="C24" s="19" t="s">
        <v>330</v>
      </c>
      <c r="D24" s="19" t="s">
        <v>19</v>
      </c>
      <c r="E24" s="182">
        <v>0.2</v>
      </c>
      <c r="F24" s="14"/>
      <c r="G24" s="21"/>
    </row>
    <row r="25" spans="2:8" x14ac:dyDescent="0.2">
      <c r="B25" s="41"/>
      <c r="C25" s="12"/>
      <c r="D25" s="19"/>
      <c r="E25" s="20"/>
      <c r="F25" s="14"/>
      <c r="G25" s="21"/>
    </row>
    <row r="26" spans="2:8" ht="25.5" x14ac:dyDescent="0.2">
      <c r="B26" s="41" t="s">
        <v>339</v>
      </c>
      <c r="C26" s="179" t="s">
        <v>346</v>
      </c>
      <c r="D26" s="180"/>
      <c r="E26" s="19"/>
      <c r="F26" s="14"/>
      <c r="G26" s="21"/>
      <c r="H26" s="38"/>
    </row>
    <row r="27" spans="2:8" x14ac:dyDescent="0.2">
      <c r="B27" s="41"/>
      <c r="C27" s="179"/>
      <c r="D27" s="180"/>
      <c r="E27" s="19"/>
      <c r="F27" s="14"/>
      <c r="G27" s="21"/>
      <c r="H27" s="38"/>
    </row>
    <row r="28" spans="2:8" x14ac:dyDescent="0.2">
      <c r="B28" s="41"/>
      <c r="C28" s="179" t="s">
        <v>340</v>
      </c>
      <c r="D28" s="180"/>
      <c r="E28" s="19"/>
      <c r="F28" s="14"/>
      <c r="G28" s="21"/>
      <c r="H28" s="38"/>
    </row>
    <row r="29" spans="2:8" x14ac:dyDescent="0.2">
      <c r="B29" s="41"/>
      <c r="C29" s="179"/>
      <c r="D29" s="180"/>
      <c r="E29" s="19"/>
      <c r="F29" s="14"/>
      <c r="G29" s="21"/>
      <c r="H29" s="38"/>
    </row>
    <row r="30" spans="2:8" x14ac:dyDescent="0.2">
      <c r="B30" s="41"/>
      <c r="C30" s="179" t="s">
        <v>341</v>
      </c>
      <c r="D30" s="180" t="s">
        <v>31</v>
      </c>
      <c r="E30" s="64">
        <v>400</v>
      </c>
      <c r="F30" s="14"/>
      <c r="G30" s="21"/>
      <c r="H30" s="38"/>
    </row>
    <row r="31" spans="2:8" x14ac:dyDescent="0.2">
      <c r="B31" s="41"/>
      <c r="C31" s="179"/>
      <c r="D31" s="180"/>
      <c r="E31" s="64"/>
      <c r="F31" s="14"/>
      <c r="G31" s="21"/>
      <c r="H31" s="38"/>
    </row>
    <row r="32" spans="2:8" x14ac:dyDescent="0.2">
      <c r="B32" s="41"/>
      <c r="C32" s="179" t="s">
        <v>342</v>
      </c>
      <c r="D32" s="180" t="s">
        <v>31</v>
      </c>
      <c r="E32" s="64">
        <v>300</v>
      </c>
      <c r="F32" s="14"/>
      <c r="G32" s="21"/>
      <c r="H32" s="38"/>
    </row>
    <row r="33" spans="2:8" x14ac:dyDescent="0.2">
      <c r="B33" s="41"/>
      <c r="C33" s="179"/>
      <c r="D33" s="180"/>
      <c r="E33" s="64"/>
      <c r="F33" s="14"/>
      <c r="G33" s="21"/>
      <c r="H33" s="38"/>
    </row>
    <row r="34" spans="2:8" x14ac:dyDescent="0.2">
      <c r="B34" s="41"/>
      <c r="C34" s="179" t="s">
        <v>343</v>
      </c>
      <c r="D34" s="180" t="s">
        <v>31</v>
      </c>
      <c r="E34" s="64">
        <v>300</v>
      </c>
      <c r="F34" s="14"/>
      <c r="G34" s="21"/>
      <c r="H34" s="38"/>
    </row>
    <row r="35" spans="2:8" x14ac:dyDescent="0.2">
      <c r="B35" s="41"/>
      <c r="C35" s="179"/>
      <c r="D35" s="180"/>
      <c r="E35" s="64"/>
      <c r="F35" s="14"/>
      <c r="G35" s="21"/>
      <c r="H35" s="38"/>
    </row>
    <row r="36" spans="2:8" x14ac:dyDescent="0.2">
      <c r="B36" s="41"/>
      <c r="C36" s="179" t="s">
        <v>344</v>
      </c>
      <c r="D36" s="180" t="s">
        <v>31</v>
      </c>
      <c r="E36" s="64">
        <v>300</v>
      </c>
      <c r="F36" s="14"/>
      <c r="G36" s="21"/>
      <c r="H36" s="38"/>
    </row>
    <row r="37" spans="2:8" x14ac:dyDescent="0.2">
      <c r="B37" s="41"/>
      <c r="C37" s="179"/>
      <c r="D37" s="180"/>
      <c r="E37" s="64"/>
      <c r="F37" s="14"/>
      <c r="G37" s="21"/>
      <c r="H37" s="38"/>
    </row>
    <row r="38" spans="2:8" x14ac:dyDescent="0.2">
      <c r="B38" s="41"/>
      <c r="C38" s="179" t="s">
        <v>345</v>
      </c>
      <c r="D38" s="180" t="s">
        <v>31</v>
      </c>
      <c r="E38" s="64">
        <v>200</v>
      </c>
      <c r="F38" s="14"/>
      <c r="G38" s="21"/>
      <c r="H38" s="38"/>
    </row>
    <row r="39" spans="2:8" x14ac:dyDescent="0.2">
      <c r="B39" s="41"/>
      <c r="C39" s="12"/>
      <c r="D39" s="19"/>
      <c r="E39" s="19"/>
      <c r="F39" s="14"/>
      <c r="G39" s="21"/>
      <c r="H39" s="37"/>
    </row>
    <row r="40" spans="2:8" s="25" customFormat="1" ht="20.100000000000001" customHeight="1" x14ac:dyDescent="0.2">
      <c r="B40" s="59" t="str">
        <f>$B$11</f>
        <v>C1.6</v>
      </c>
      <c r="C40" s="27" t="s">
        <v>223</v>
      </c>
      <c r="D40" s="28"/>
      <c r="E40" s="97"/>
      <c r="F40" s="28"/>
      <c r="G40" s="167"/>
      <c r="H40" s="31"/>
    </row>
  </sheetData>
  <mergeCells count="7">
    <mergeCell ref="B5:F5"/>
    <mergeCell ref="G5:G8"/>
    <mergeCell ref="B6:F8"/>
    <mergeCell ref="B2:D2"/>
    <mergeCell ref="E2:G4"/>
    <mergeCell ref="B3:D3"/>
    <mergeCell ref="B4:D4"/>
  </mergeCells>
  <conditionalFormatting sqref="F39:G39 F10:G25 G26:G38">
    <cfRule type="expression" dxfId="61" priority="4">
      <formula>AND(#REF!=FALSE,$D10&lt;&gt;"P C Sum",$D10&lt;&gt;"PC Sum",$D10&lt;&gt;"P Sum",$D10&lt;&gt;"Prov Sum")</formula>
    </cfRule>
  </conditionalFormatting>
  <conditionalFormatting sqref="G40">
    <cfRule type="expression" dxfId="60" priority="3">
      <formula>AND(#REF!=FALSE,$D40&lt;&gt;"P C Sum",$D40&lt;&gt;"PC Sum",$D40&lt;&gt;"P Sum",$D40&lt;&gt;"Prov Sum")</formula>
    </cfRule>
  </conditionalFormatting>
  <conditionalFormatting sqref="F26:F29">
    <cfRule type="expression" dxfId="59" priority="2">
      <formula>AND(#REF!=FALSE,$D26&lt;&gt;"P C Sum",$D26&lt;&gt;"PC Sum",$D26&lt;&gt;"P Sum",$D26&lt;&gt;"Prov Sum")</formula>
    </cfRule>
  </conditionalFormatting>
  <conditionalFormatting sqref="F30:F38">
    <cfRule type="expression" dxfId="58" priority="1">
      <formula>AND(#REF!=FALSE,$D30&lt;&gt;"P C Sum",$D30&lt;&gt;"PC Sum",$D30&lt;&gt;"P Sum",$D30&lt;&gt;"Prov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1:H67"/>
  <sheetViews>
    <sheetView view="pageBreakPreview" topLeftCell="A34" zoomScaleNormal="125" zoomScaleSheetLayoutView="100" zoomScalePageLayoutView="125" workbookViewId="0">
      <selection activeCell="B6" sqref="B6:F8"/>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42578125" style="4" customWidth="1"/>
    <col min="9" max="16384" width="6.85546875" style="1"/>
  </cols>
  <sheetData>
    <row r="1" spans="2:8" x14ac:dyDescent="0.2">
      <c r="G1" s="112"/>
    </row>
    <row r="2" spans="2:8" x14ac:dyDescent="0.2">
      <c r="B2" s="277" t="s">
        <v>487</v>
      </c>
      <c r="C2" s="277"/>
      <c r="D2" s="277"/>
      <c r="E2" s="278" t="s">
        <v>494</v>
      </c>
      <c r="F2" s="278"/>
      <c r="G2" s="278"/>
    </row>
    <row r="3" spans="2:8" x14ac:dyDescent="0.2">
      <c r="B3" s="277" t="s">
        <v>489</v>
      </c>
      <c r="C3" s="277"/>
      <c r="D3" s="277"/>
      <c r="E3" s="278"/>
      <c r="F3" s="278"/>
      <c r="G3" s="278"/>
    </row>
    <row r="4" spans="2:8" x14ac:dyDescent="0.2">
      <c r="B4" s="280"/>
      <c r="C4" s="280"/>
      <c r="D4" s="280"/>
      <c r="E4" s="279"/>
      <c r="F4" s="279"/>
      <c r="G4" s="279"/>
    </row>
    <row r="5" spans="2:8" x14ac:dyDescent="0.2">
      <c r="B5" s="238" t="s">
        <v>8</v>
      </c>
      <c r="C5" s="239"/>
      <c r="D5" s="239"/>
      <c r="E5" s="239"/>
      <c r="F5" s="239"/>
      <c r="G5" s="235" t="str">
        <f>"CHAPTER "&amp;B11</f>
        <v>CHAPTER C1.7</v>
      </c>
      <c r="H5" s="5"/>
    </row>
    <row r="6" spans="2:8" ht="7.5" customHeight="1" x14ac:dyDescent="0.2">
      <c r="B6" s="281" t="s">
        <v>495</v>
      </c>
      <c r="C6" s="282"/>
      <c r="D6" s="282"/>
      <c r="E6" s="282"/>
      <c r="F6" s="282"/>
      <c r="G6" s="236"/>
      <c r="H6" s="6"/>
    </row>
    <row r="7" spans="2:8" ht="12.75" customHeight="1" x14ac:dyDescent="0.2">
      <c r="B7" s="281"/>
      <c r="C7" s="282"/>
      <c r="D7" s="282"/>
      <c r="E7" s="282"/>
      <c r="F7" s="282"/>
      <c r="G7" s="236"/>
      <c r="H7" s="6"/>
    </row>
    <row r="8" spans="2:8" ht="7.5" customHeight="1" x14ac:dyDescent="0.2">
      <c r="B8" s="283"/>
      <c r="C8" s="284"/>
      <c r="D8" s="284"/>
      <c r="E8" s="284"/>
      <c r="F8" s="284"/>
      <c r="G8" s="237"/>
      <c r="H8" s="6"/>
    </row>
    <row r="9" spans="2:8" s="7" customFormat="1" ht="24.95" customHeight="1" x14ac:dyDescent="0.2">
      <c r="B9" s="8" t="s">
        <v>0</v>
      </c>
      <c r="C9" s="9" t="s">
        <v>1</v>
      </c>
      <c r="D9" s="9" t="s">
        <v>2</v>
      </c>
      <c r="E9" s="9" t="s">
        <v>3</v>
      </c>
      <c r="F9" s="9" t="s">
        <v>4</v>
      </c>
      <c r="G9" s="9" t="s">
        <v>5</v>
      </c>
      <c r="H9" s="10"/>
    </row>
    <row r="10" spans="2:8" x14ac:dyDescent="0.2">
      <c r="B10" s="41"/>
      <c r="C10" s="12"/>
      <c r="D10" s="13"/>
      <c r="E10" s="13"/>
      <c r="F10" s="14"/>
      <c r="G10" s="21"/>
      <c r="H10" s="16"/>
    </row>
    <row r="11" spans="2:8" x14ac:dyDescent="0.2">
      <c r="B11" s="50" t="s">
        <v>79</v>
      </c>
      <c r="C11" s="18" t="s">
        <v>80</v>
      </c>
      <c r="D11" s="19"/>
      <c r="E11" s="19"/>
      <c r="F11" s="14"/>
      <c r="G11" s="21"/>
      <c r="H11" s="37"/>
    </row>
    <row r="12" spans="2:8" x14ac:dyDescent="0.2">
      <c r="B12" s="41"/>
      <c r="C12" s="12"/>
      <c r="D12" s="19"/>
      <c r="E12" s="19"/>
      <c r="F12" s="14"/>
      <c r="G12" s="21"/>
      <c r="H12" s="37"/>
    </row>
    <row r="13" spans="2:8" x14ac:dyDescent="0.2">
      <c r="B13" s="41" t="s">
        <v>81</v>
      </c>
      <c r="C13" s="12" t="s">
        <v>82</v>
      </c>
      <c r="D13" s="19"/>
      <c r="E13" s="19"/>
      <c r="F13" s="14"/>
      <c r="G13" s="21"/>
      <c r="H13" s="37"/>
    </row>
    <row r="14" spans="2:8" x14ac:dyDescent="0.2">
      <c r="B14" s="41"/>
      <c r="C14" s="12"/>
      <c r="D14" s="19"/>
      <c r="E14" s="19"/>
      <c r="F14" s="14"/>
      <c r="G14" s="21"/>
      <c r="H14" s="37"/>
    </row>
    <row r="15" spans="2:8" ht="25.5" x14ac:dyDescent="0.2">
      <c r="B15" s="41" t="s">
        <v>83</v>
      </c>
      <c r="C15" s="12" t="s">
        <v>287</v>
      </c>
      <c r="D15" s="19" t="s">
        <v>21</v>
      </c>
      <c r="E15" s="20">
        <v>4000</v>
      </c>
      <c r="F15" s="14"/>
      <c r="G15" s="21"/>
      <c r="H15" s="38"/>
    </row>
    <row r="16" spans="2:8" x14ac:dyDescent="0.2">
      <c r="B16" s="41"/>
      <c r="C16" s="12"/>
      <c r="D16" s="19"/>
      <c r="E16" s="20"/>
      <c r="F16" s="14"/>
      <c r="G16" s="21"/>
      <c r="H16" s="38"/>
    </row>
    <row r="17" spans="2:8" ht="25.5" x14ac:dyDescent="0.2">
      <c r="B17" s="41" t="s">
        <v>84</v>
      </c>
      <c r="C17" s="12" t="s">
        <v>86</v>
      </c>
      <c r="D17" s="19" t="s">
        <v>21</v>
      </c>
      <c r="E17" s="20">
        <v>2000</v>
      </c>
      <c r="F17" s="14"/>
      <c r="G17" s="21"/>
      <c r="H17" s="38"/>
    </row>
    <row r="18" spans="2:8" x14ac:dyDescent="0.2">
      <c r="B18" s="41"/>
      <c r="C18" s="12"/>
      <c r="D18" s="19"/>
      <c r="E18" s="20"/>
      <c r="F18" s="14"/>
      <c r="G18" s="21"/>
      <c r="H18" s="38"/>
    </row>
    <row r="19" spans="2:8" ht="38.25" x14ac:dyDescent="0.2">
      <c r="B19" s="41" t="s">
        <v>85</v>
      </c>
      <c r="C19" s="12" t="s">
        <v>87</v>
      </c>
      <c r="D19" s="19" t="s">
        <v>21</v>
      </c>
      <c r="E19" s="20">
        <v>268</v>
      </c>
      <c r="F19" s="14"/>
      <c r="G19" s="21"/>
      <c r="H19" s="38"/>
    </row>
    <row r="20" spans="2:8" x14ac:dyDescent="0.2">
      <c r="B20" s="41"/>
      <c r="C20" s="12"/>
      <c r="D20" s="19"/>
      <c r="E20" s="20"/>
      <c r="F20" s="14"/>
      <c r="G20" s="21"/>
      <c r="H20" s="38"/>
    </row>
    <row r="21" spans="2:8" x14ac:dyDescent="0.2">
      <c r="B21" s="41" t="s">
        <v>88</v>
      </c>
      <c r="C21" s="12" t="s">
        <v>89</v>
      </c>
      <c r="D21" s="19"/>
      <c r="E21" s="20"/>
      <c r="F21" s="14"/>
      <c r="G21" s="21"/>
      <c r="H21" s="37"/>
    </row>
    <row r="22" spans="2:8" x14ac:dyDescent="0.2">
      <c r="B22" s="41"/>
      <c r="C22" s="12"/>
      <c r="D22" s="19"/>
      <c r="E22" s="20"/>
      <c r="F22" s="14"/>
      <c r="G22" s="21"/>
      <c r="H22" s="37"/>
    </row>
    <row r="23" spans="2:8" ht="25.5" x14ac:dyDescent="0.2">
      <c r="B23" s="41" t="s">
        <v>90</v>
      </c>
      <c r="C23" s="12" t="s">
        <v>92</v>
      </c>
      <c r="D23" s="19"/>
      <c r="E23" s="20"/>
      <c r="F23" s="14"/>
      <c r="G23" s="21"/>
      <c r="H23" s="39"/>
    </row>
    <row r="24" spans="2:8" x14ac:dyDescent="0.2">
      <c r="B24" s="41"/>
      <c r="C24" s="12"/>
      <c r="D24" s="19"/>
      <c r="E24" s="20"/>
      <c r="F24" s="14"/>
      <c r="G24" s="21"/>
      <c r="H24" s="39"/>
    </row>
    <row r="25" spans="2:8" ht="25.5" x14ac:dyDescent="0.2">
      <c r="B25" s="41" t="s">
        <v>32</v>
      </c>
      <c r="C25" s="12" t="s">
        <v>93</v>
      </c>
      <c r="D25" s="19" t="s">
        <v>100</v>
      </c>
      <c r="E25" s="20">
        <f>15000*10*0.9</f>
        <v>135000</v>
      </c>
      <c r="F25" s="14"/>
      <c r="G25" s="21"/>
    </row>
    <row r="26" spans="2:8" x14ac:dyDescent="0.2">
      <c r="B26" s="41"/>
      <c r="C26" s="12"/>
      <c r="D26" s="19"/>
      <c r="E26" s="20"/>
      <c r="F26" s="14"/>
      <c r="G26" s="21"/>
    </row>
    <row r="27" spans="2:8" ht="14.25" x14ac:dyDescent="0.2">
      <c r="B27" s="41" t="s">
        <v>33</v>
      </c>
      <c r="C27" s="12" t="s">
        <v>94</v>
      </c>
      <c r="D27" s="19" t="s">
        <v>100</v>
      </c>
      <c r="E27" s="20">
        <f>E25*0.1</f>
        <v>13500</v>
      </c>
      <c r="F27" s="14"/>
      <c r="G27" s="21"/>
    </row>
    <row r="28" spans="2:8" x14ac:dyDescent="0.2">
      <c r="B28" s="41"/>
      <c r="C28" s="12"/>
      <c r="D28" s="19"/>
      <c r="E28" s="20"/>
      <c r="F28" s="14"/>
      <c r="G28" s="21"/>
    </row>
    <row r="29" spans="2:8" ht="25.5" x14ac:dyDescent="0.2">
      <c r="B29" s="41" t="s">
        <v>91</v>
      </c>
      <c r="C29" s="12" t="s">
        <v>95</v>
      </c>
      <c r="D29" s="19"/>
      <c r="E29" s="20"/>
      <c r="F29" s="14"/>
      <c r="G29" s="21"/>
    </row>
    <row r="30" spans="2:8" x14ac:dyDescent="0.2">
      <c r="B30" s="41"/>
      <c r="C30" s="12"/>
      <c r="D30" s="19"/>
      <c r="E30" s="20"/>
      <c r="F30" s="14"/>
      <c r="G30" s="21"/>
    </row>
    <row r="31" spans="2:8" ht="25.5" x14ac:dyDescent="0.2">
      <c r="B31" s="41" t="s">
        <v>32</v>
      </c>
      <c r="C31" s="12" t="s">
        <v>96</v>
      </c>
      <c r="D31" s="19" t="s">
        <v>100</v>
      </c>
      <c r="E31" s="20">
        <v>1750</v>
      </c>
      <c r="F31" s="14"/>
      <c r="G31" s="21"/>
    </row>
    <row r="32" spans="2:8" x14ac:dyDescent="0.2">
      <c r="B32" s="41"/>
      <c r="C32" s="24"/>
      <c r="D32" s="19"/>
      <c r="E32" s="20"/>
      <c r="F32" s="14"/>
      <c r="G32" s="21"/>
    </row>
    <row r="33" spans="2:8" ht="14.25" x14ac:dyDescent="0.2">
      <c r="B33" s="41" t="s">
        <v>33</v>
      </c>
      <c r="C33" s="24" t="s">
        <v>97</v>
      </c>
      <c r="D33" s="19" t="s">
        <v>100</v>
      </c>
      <c r="E33" s="20">
        <v>10000</v>
      </c>
      <c r="F33" s="14"/>
      <c r="G33" s="21"/>
    </row>
    <row r="34" spans="2:8" x14ac:dyDescent="0.2">
      <c r="B34" s="41"/>
      <c r="C34" s="24"/>
      <c r="D34" s="19"/>
      <c r="E34" s="20"/>
      <c r="F34" s="14"/>
      <c r="G34" s="21"/>
    </row>
    <row r="35" spans="2:8" ht="14.25" x14ac:dyDescent="0.2">
      <c r="B35" s="41" t="s">
        <v>38</v>
      </c>
      <c r="C35" s="24" t="s">
        <v>98</v>
      </c>
      <c r="D35" s="19" t="s">
        <v>100</v>
      </c>
      <c r="E35" s="20">
        <v>1750</v>
      </c>
      <c r="F35" s="14"/>
      <c r="G35" s="21"/>
    </row>
    <row r="36" spans="2:8" x14ac:dyDescent="0.2">
      <c r="B36" s="41"/>
      <c r="C36" s="12"/>
      <c r="D36" s="19"/>
      <c r="E36" s="20"/>
      <c r="F36" s="14"/>
      <c r="G36" s="21"/>
      <c r="H36" s="37"/>
    </row>
    <row r="37" spans="2:8" x14ac:dyDescent="0.2">
      <c r="B37" s="41"/>
      <c r="C37" s="12"/>
      <c r="D37" s="19"/>
      <c r="E37" s="20"/>
      <c r="F37" s="14"/>
      <c r="G37" s="21"/>
      <c r="H37" s="37"/>
    </row>
    <row r="38" spans="2:8" x14ac:dyDescent="0.2">
      <c r="B38" s="41"/>
      <c r="C38" s="12"/>
      <c r="D38" s="19"/>
      <c r="E38" s="20"/>
      <c r="F38" s="14"/>
      <c r="G38" s="21"/>
      <c r="H38" s="38"/>
    </row>
    <row r="39" spans="2:8" x14ac:dyDescent="0.2">
      <c r="B39" s="41"/>
      <c r="C39" s="12"/>
      <c r="D39" s="13"/>
      <c r="E39" s="22"/>
      <c r="F39" s="14"/>
      <c r="G39" s="21"/>
      <c r="H39" s="16"/>
    </row>
    <row r="40" spans="2:8" s="33" customFormat="1" x14ac:dyDescent="0.2">
      <c r="B40" s="41"/>
      <c r="C40" s="12"/>
      <c r="D40" s="13"/>
      <c r="E40" s="22"/>
      <c r="F40" s="14"/>
      <c r="G40" s="21"/>
      <c r="H40" s="16"/>
    </row>
    <row r="41" spans="2:8" x14ac:dyDescent="0.2">
      <c r="B41" s="41"/>
      <c r="C41" s="12"/>
      <c r="D41" s="19"/>
      <c r="E41" s="20"/>
      <c r="F41" s="14"/>
      <c r="G41" s="21"/>
      <c r="H41" s="38"/>
    </row>
    <row r="42" spans="2:8" x14ac:dyDescent="0.2">
      <c r="B42" s="41"/>
      <c r="C42" s="12"/>
      <c r="D42" s="19"/>
      <c r="E42" s="20"/>
      <c r="F42" s="14"/>
      <c r="G42" s="21"/>
      <c r="H42" s="38"/>
    </row>
    <row r="43" spans="2:8" x14ac:dyDescent="0.2">
      <c r="B43" s="41"/>
      <c r="C43" s="12"/>
      <c r="D43" s="19"/>
      <c r="E43" s="20"/>
      <c r="F43" s="14"/>
      <c r="G43" s="21"/>
      <c r="H43" s="37"/>
    </row>
    <row r="44" spans="2:8" x14ac:dyDescent="0.2">
      <c r="B44" s="41"/>
      <c r="C44" s="12"/>
      <c r="D44" s="19"/>
      <c r="E44" s="20"/>
      <c r="F44" s="14"/>
      <c r="G44" s="21"/>
      <c r="H44" s="37"/>
    </row>
    <row r="45" spans="2:8" x14ac:dyDescent="0.2">
      <c r="B45" s="41"/>
      <c r="C45" s="12"/>
      <c r="D45" s="19"/>
      <c r="E45" s="20"/>
      <c r="F45" s="14"/>
      <c r="G45" s="21"/>
      <c r="H45" s="37"/>
    </row>
    <row r="46" spans="2:8" x14ac:dyDescent="0.2">
      <c r="B46" s="41"/>
      <c r="C46" s="12"/>
      <c r="D46" s="19"/>
      <c r="E46" s="20"/>
      <c r="F46" s="14"/>
      <c r="G46" s="21"/>
      <c r="H46" s="37"/>
    </row>
    <row r="47" spans="2:8" x14ac:dyDescent="0.2">
      <c r="B47" s="41"/>
      <c r="C47" s="12"/>
      <c r="D47" s="19"/>
      <c r="E47" s="19"/>
      <c r="F47" s="14"/>
      <c r="G47" s="21"/>
      <c r="H47" s="37"/>
    </row>
    <row r="48" spans="2:8" x14ac:dyDescent="0.2">
      <c r="B48" s="41"/>
      <c r="C48" s="12"/>
      <c r="D48" s="19"/>
      <c r="E48" s="19"/>
      <c r="F48" s="14"/>
      <c r="G48" s="21"/>
      <c r="H48" s="37"/>
    </row>
    <row r="49" spans="2:8" x14ac:dyDescent="0.2">
      <c r="B49" s="41"/>
      <c r="C49" s="12"/>
      <c r="D49" s="19"/>
      <c r="E49" s="19"/>
      <c r="F49" s="14"/>
      <c r="G49" s="21"/>
      <c r="H49" s="37"/>
    </row>
    <row r="50" spans="2:8" x14ac:dyDescent="0.2">
      <c r="B50" s="41"/>
      <c r="C50" s="12"/>
      <c r="D50" s="19"/>
      <c r="E50" s="19"/>
      <c r="F50" s="14"/>
      <c r="G50" s="21"/>
      <c r="H50" s="37"/>
    </row>
    <row r="51" spans="2:8" x14ac:dyDescent="0.2">
      <c r="B51" s="41"/>
      <c r="C51" s="12"/>
      <c r="D51" s="19"/>
      <c r="E51" s="19"/>
      <c r="F51" s="14"/>
      <c r="G51" s="21"/>
      <c r="H51" s="37"/>
    </row>
    <row r="52" spans="2:8" x14ac:dyDescent="0.2">
      <c r="B52" s="41"/>
      <c r="C52" s="12"/>
      <c r="D52" s="19"/>
      <c r="E52" s="19"/>
      <c r="F52" s="14"/>
      <c r="G52" s="21"/>
      <c r="H52" s="37"/>
    </row>
    <row r="53" spans="2:8" x14ac:dyDescent="0.2">
      <c r="B53" s="41"/>
      <c r="C53" s="12"/>
      <c r="D53" s="19"/>
      <c r="E53" s="19"/>
      <c r="F53" s="14"/>
      <c r="G53" s="21"/>
      <c r="H53" s="37"/>
    </row>
    <row r="54" spans="2:8" x14ac:dyDescent="0.2">
      <c r="B54" s="41"/>
      <c r="C54" s="12"/>
      <c r="D54" s="19"/>
      <c r="E54" s="19"/>
      <c r="F54" s="14"/>
      <c r="G54" s="21"/>
      <c r="H54" s="37"/>
    </row>
    <row r="55" spans="2:8" x14ac:dyDescent="0.2">
      <c r="B55" s="41"/>
      <c r="C55" s="12"/>
      <c r="D55" s="19"/>
      <c r="E55" s="19"/>
      <c r="F55" s="14"/>
      <c r="G55" s="21"/>
      <c r="H55" s="37"/>
    </row>
    <row r="56" spans="2:8" x14ac:dyDescent="0.2">
      <c r="B56" s="41"/>
      <c r="C56" s="12"/>
      <c r="D56" s="19"/>
      <c r="E56" s="19"/>
      <c r="F56" s="14"/>
      <c r="G56" s="21"/>
      <c r="H56" s="37"/>
    </row>
    <row r="57" spans="2:8" x14ac:dyDescent="0.2">
      <c r="B57" s="41"/>
      <c r="C57" s="12"/>
      <c r="D57" s="19"/>
      <c r="E57" s="19"/>
      <c r="F57" s="14"/>
      <c r="G57" s="21"/>
      <c r="H57" s="37"/>
    </row>
    <row r="58" spans="2:8" x14ac:dyDescent="0.2">
      <c r="B58" s="41"/>
      <c r="C58" s="12"/>
      <c r="D58" s="19"/>
      <c r="E58" s="19"/>
      <c r="F58" s="14"/>
      <c r="G58" s="21"/>
      <c r="H58" s="37"/>
    </row>
    <row r="59" spans="2:8" x14ac:dyDescent="0.2">
      <c r="B59" s="41"/>
      <c r="C59" s="24"/>
      <c r="D59" s="19"/>
      <c r="E59" s="19"/>
      <c r="F59" s="14"/>
      <c r="G59" s="21"/>
      <c r="H59" s="37"/>
    </row>
    <row r="60" spans="2:8" x14ac:dyDescent="0.2">
      <c r="B60" s="41"/>
      <c r="C60" s="24"/>
      <c r="D60" s="34"/>
      <c r="E60" s="34"/>
      <c r="F60" s="14"/>
      <c r="G60" s="21"/>
    </row>
    <row r="61" spans="2:8" x14ac:dyDescent="0.2">
      <c r="B61" s="41"/>
      <c r="C61" s="12"/>
      <c r="D61" s="19"/>
      <c r="E61" s="19"/>
      <c r="F61" s="14"/>
      <c r="G61" s="21"/>
      <c r="H61" s="37"/>
    </row>
    <row r="62" spans="2:8" x14ac:dyDescent="0.2">
      <c r="B62" s="41"/>
      <c r="C62" s="24"/>
      <c r="D62" s="34"/>
      <c r="E62" s="34"/>
      <c r="F62" s="14"/>
      <c r="G62" s="21"/>
      <c r="H62" s="40"/>
    </row>
    <row r="63" spans="2:8" x14ac:dyDescent="0.2">
      <c r="B63" s="41"/>
      <c r="C63" s="23"/>
      <c r="D63" s="34"/>
      <c r="E63" s="34"/>
      <c r="F63" s="14"/>
      <c r="G63" s="21"/>
    </row>
    <row r="64" spans="2:8" x14ac:dyDescent="0.2">
      <c r="B64" s="41"/>
      <c r="C64" s="12"/>
      <c r="D64" s="19"/>
      <c r="E64" s="19"/>
      <c r="F64" s="14"/>
      <c r="G64" s="21"/>
      <c r="H64" s="37"/>
    </row>
    <row r="65" spans="2:8" x14ac:dyDescent="0.2">
      <c r="B65" s="41"/>
      <c r="C65" s="12"/>
      <c r="D65" s="19"/>
      <c r="E65" s="19"/>
      <c r="F65" s="14"/>
      <c r="G65" s="21"/>
      <c r="H65" s="37"/>
    </row>
    <row r="66" spans="2:8" x14ac:dyDescent="0.2">
      <c r="B66" s="41"/>
      <c r="C66" s="12"/>
      <c r="D66" s="19"/>
      <c r="E66" s="19"/>
      <c r="F66" s="14"/>
      <c r="G66" s="21"/>
      <c r="H66" s="37"/>
    </row>
    <row r="67" spans="2:8" s="25" customFormat="1" ht="24.95" customHeight="1" x14ac:dyDescent="0.2">
      <c r="B67" s="73" t="str">
        <f>B11</f>
        <v>C1.7</v>
      </c>
      <c r="C67" s="27" t="s">
        <v>223</v>
      </c>
      <c r="D67" s="28"/>
      <c r="E67" s="29"/>
      <c r="F67" s="28"/>
      <c r="G67" s="167"/>
      <c r="H67" s="31"/>
    </row>
  </sheetData>
  <mergeCells count="7">
    <mergeCell ref="B6:F8"/>
    <mergeCell ref="G5:G8"/>
    <mergeCell ref="B5:F5"/>
    <mergeCell ref="B2:D2"/>
    <mergeCell ref="E2:G4"/>
    <mergeCell ref="B3:D3"/>
    <mergeCell ref="B4:D4"/>
  </mergeCells>
  <phoneticPr fontId="14" type="noConversion"/>
  <conditionalFormatting sqref="G67">
    <cfRule type="expression" dxfId="57" priority="2">
      <formula>AND(#REF!=FALSE,$D67&lt;&gt;"P C Sum",$D67&lt;&gt;"PC Sum",$D67&lt;&gt;"P Sum",$D67&lt;&gt;"Prov Sum")</formula>
    </cfRule>
  </conditionalFormatting>
  <conditionalFormatting sqref="F10:G66">
    <cfRule type="expression" dxfId="56" priority="1">
      <formula>AND(#REF!=FALSE,$D10&lt;&gt;"P C Sum",$D10&lt;&gt;"PC Sum",$D10&lt;&gt;"P Sum",$D10&lt;&gt;"Prov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B1:H44"/>
  <sheetViews>
    <sheetView view="pageBreakPreview" zoomScale="115" zoomScaleNormal="125" zoomScaleSheetLayoutView="115" zoomScalePageLayoutView="125" workbookViewId="0">
      <selection activeCell="E19" sqref="E19"/>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277" t="s">
        <v>487</v>
      </c>
      <c r="C2" s="277"/>
      <c r="D2" s="277"/>
      <c r="E2" s="278" t="s">
        <v>494</v>
      </c>
      <c r="F2" s="278"/>
      <c r="G2" s="278"/>
    </row>
    <row r="3" spans="2:8" x14ac:dyDescent="0.2">
      <c r="B3" s="277" t="s">
        <v>489</v>
      </c>
      <c r="C3" s="277"/>
      <c r="D3" s="277"/>
      <c r="E3" s="278"/>
      <c r="F3" s="278"/>
      <c r="G3" s="278"/>
    </row>
    <row r="4" spans="2:8" x14ac:dyDescent="0.2">
      <c r="B4" s="280"/>
      <c r="C4" s="280"/>
      <c r="D4" s="280"/>
      <c r="E4" s="279"/>
      <c r="F4" s="279"/>
      <c r="G4" s="279"/>
    </row>
    <row r="5" spans="2:8" x14ac:dyDescent="0.2">
      <c r="B5" s="238" t="s">
        <v>8</v>
      </c>
      <c r="C5" s="239"/>
      <c r="D5" s="239"/>
      <c r="E5" s="239"/>
      <c r="F5" s="239"/>
      <c r="G5" s="235" t="str">
        <f>"CHAPTER "&amp;B11</f>
        <v>CHAPTER C3.1</v>
      </c>
      <c r="H5" s="5"/>
    </row>
    <row r="6" spans="2:8" ht="7.5" customHeight="1" x14ac:dyDescent="0.2">
      <c r="B6" s="281" t="s">
        <v>495</v>
      </c>
      <c r="C6" s="282"/>
      <c r="D6" s="282"/>
      <c r="E6" s="282"/>
      <c r="F6" s="282"/>
      <c r="G6" s="236"/>
      <c r="H6" s="6"/>
    </row>
    <row r="7" spans="2:8" ht="12.75" customHeight="1" x14ac:dyDescent="0.2">
      <c r="B7" s="281"/>
      <c r="C7" s="282"/>
      <c r="D7" s="282"/>
      <c r="E7" s="282"/>
      <c r="F7" s="282"/>
      <c r="G7" s="236"/>
      <c r="H7" s="6"/>
    </row>
    <row r="8" spans="2:8" ht="7.5" customHeight="1" x14ac:dyDescent="0.2">
      <c r="B8" s="283"/>
      <c r="C8" s="284"/>
      <c r="D8" s="284"/>
      <c r="E8" s="284"/>
      <c r="F8" s="284"/>
      <c r="G8" s="237"/>
      <c r="H8" s="6"/>
    </row>
    <row r="9" spans="2:8" s="7" customFormat="1" ht="24.95" customHeight="1" x14ac:dyDescent="0.2">
      <c r="B9" s="8" t="s">
        <v>0</v>
      </c>
      <c r="C9" s="9" t="s">
        <v>1</v>
      </c>
      <c r="D9" s="9" t="s">
        <v>2</v>
      </c>
      <c r="E9" s="9" t="s">
        <v>3</v>
      </c>
      <c r="F9" s="9" t="s">
        <v>4</v>
      </c>
      <c r="G9" s="9" t="s">
        <v>5</v>
      </c>
      <c r="H9" s="10"/>
    </row>
    <row r="10" spans="2:8" x14ac:dyDescent="0.2">
      <c r="B10" s="41"/>
      <c r="C10" s="12"/>
      <c r="D10" s="13"/>
      <c r="E10" s="13"/>
      <c r="F10" s="14"/>
      <c r="G10" s="21"/>
      <c r="H10" s="16"/>
    </row>
    <row r="11" spans="2:8" x14ac:dyDescent="0.2">
      <c r="B11" s="50" t="s">
        <v>142</v>
      </c>
      <c r="C11" s="18" t="s">
        <v>141</v>
      </c>
      <c r="D11" s="13"/>
      <c r="E11" s="13"/>
      <c r="F11" s="14"/>
      <c r="G11" s="21"/>
      <c r="H11" s="16"/>
    </row>
    <row r="12" spans="2:8" x14ac:dyDescent="0.2">
      <c r="B12" s="50"/>
      <c r="C12" s="18"/>
      <c r="D12" s="13"/>
      <c r="E12" s="13"/>
      <c r="F12" s="14"/>
      <c r="G12" s="21"/>
      <c r="H12" s="16"/>
    </row>
    <row r="13" spans="2:8" ht="25.5" x14ac:dyDescent="0.2">
      <c r="B13" s="184" t="s">
        <v>140</v>
      </c>
      <c r="C13" s="110" t="s">
        <v>288</v>
      </c>
      <c r="D13" s="70"/>
      <c r="E13" s="22"/>
      <c r="F13" s="14"/>
      <c r="G13" s="21"/>
      <c r="H13" s="16"/>
    </row>
    <row r="14" spans="2:8" x14ac:dyDescent="0.2">
      <c r="B14" s="184"/>
      <c r="C14" s="110"/>
      <c r="D14" s="70"/>
      <c r="E14" s="22"/>
      <c r="F14" s="14"/>
      <c r="G14" s="21"/>
      <c r="H14" s="16"/>
    </row>
    <row r="15" spans="2:8" ht="14.25" x14ac:dyDescent="0.2">
      <c r="B15" s="89" t="s">
        <v>139</v>
      </c>
      <c r="C15" s="110" t="s">
        <v>138</v>
      </c>
      <c r="D15" s="64" t="s">
        <v>21</v>
      </c>
      <c r="E15" s="22">
        <v>20000</v>
      </c>
      <c r="F15" s="14"/>
      <c r="G15" s="21"/>
      <c r="H15" s="16"/>
    </row>
    <row r="16" spans="2:8" x14ac:dyDescent="0.2">
      <c r="B16" s="184"/>
      <c r="C16" s="110"/>
      <c r="D16" s="70"/>
      <c r="E16" s="22"/>
      <c r="F16" s="14"/>
      <c r="G16" s="21"/>
      <c r="H16" s="16"/>
    </row>
    <row r="17" spans="2:8" ht="38.25" x14ac:dyDescent="0.2">
      <c r="B17" s="184" t="s">
        <v>422</v>
      </c>
      <c r="C17" s="110" t="s">
        <v>423</v>
      </c>
      <c r="D17" s="70"/>
      <c r="E17" s="70"/>
      <c r="F17" s="14"/>
      <c r="G17" s="21"/>
      <c r="H17" s="16"/>
    </row>
    <row r="18" spans="2:8" x14ac:dyDescent="0.2">
      <c r="B18" s="184"/>
      <c r="C18" s="110"/>
      <c r="D18" s="70"/>
      <c r="E18" s="70"/>
      <c r="F18" s="14"/>
      <c r="G18" s="21"/>
      <c r="H18" s="16"/>
    </row>
    <row r="19" spans="2:8" x14ac:dyDescent="0.2">
      <c r="B19" s="89" t="s">
        <v>424</v>
      </c>
      <c r="C19" s="110" t="s">
        <v>425</v>
      </c>
      <c r="D19" s="70"/>
      <c r="E19" s="70"/>
      <c r="F19" s="14"/>
      <c r="G19" s="21"/>
      <c r="H19" s="16"/>
    </row>
    <row r="20" spans="2:8" x14ac:dyDescent="0.2">
      <c r="B20" s="89"/>
      <c r="C20" s="110"/>
      <c r="D20" s="70"/>
      <c r="E20" s="70"/>
      <c r="F20" s="14"/>
      <c r="G20" s="21"/>
      <c r="H20" s="16"/>
    </row>
    <row r="21" spans="2:8" ht="14.25" x14ac:dyDescent="0.2">
      <c r="B21" s="89" t="s">
        <v>32</v>
      </c>
      <c r="C21" s="110" t="s">
        <v>426</v>
      </c>
      <c r="D21" s="64" t="s">
        <v>21</v>
      </c>
      <c r="E21" s="70">
        <v>3000</v>
      </c>
      <c r="F21" s="14"/>
      <c r="G21" s="21"/>
      <c r="H21" s="16"/>
    </row>
    <row r="22" spans="2:8" x14ac:dyDescent="0.2">
      <c r="B22" s="184"/>
      <c r="C22" s="110"/>
      <c r="D22" s="70"/>
      <c r="E22" s="70"/>
      <c r="F22" s="14"/>
      <c r="G22" s="21"/>
      <c r="H22" s="16"/>
    </row>
    <row r="23" spans="2:8" ht="14.25" x14ac:dyDescent="0.2">
      <c r="B23" s="184" t="s">
        <v>33</v>
      </c>
      <c r="C23" s="110" t="s">
        <v>427</v>
      </c>
      <c r="D23" s="64" t="s">
        <v>21</v>
      </c>
      <c r="E23" s="70">
        <v>2500</v>
      </c>
      <c r="F23" s="14"/>
      <c r="G23" s="21"/>
      <c r="H23" s="16"/>
    </row>
    <row r="24" spans="2:8" x14ac:dyDescent="0.2">
      <c r="B24" s="41"/>
      <c r="C24" s="12"/>
      <c r="D24" s="13"/>
      <c r="E24" s="13"/>
      <c r="F24" s="14"/>
      <c r="G24" s="21"/>
      <c r="H24" s="16"/>
    </row>
    <row r="25" spans="2:8" x14ac:dyDescent="0.2">
      <c r="B25" s="184" t="s">
        <v>135</v>
      </c>
      <c r="C25" s="185" t="s">
        <v>134</v>
      </c>
      <c r="D25" s="70" t="s">
        <v>192</v>
      </c>
      <c r="E25" s="13">
        <v>15000</v>
      </c>
      <c r="F25" s="14">
        <v>1</v>
      </c>
      <c r="G25" s="21">
        <f t="shared" ref="G25" si="0">IF(D25="","",E25*F25)</f>
        <v>15000</v>
      </c>
      <c r="H25" s="16"/>
    </row>
    <row r="26" spans="2:8" x14ac:dyDescent="0.2">
      <c r="B26" s="44"/>
      <c r="C26" s="12"/>
      <c r="D26" s="13"/>
      <c r="E26" s="13"/>
      <c r="F26" s="14"/>
      <c r="G26" s="21"/>
      <c r="H26" s="16"/>
    </row>
    <row r="27" spans="2:8" x14ac:dyDescent="0.2">
      <c r="B27" s="89" t="s">
        <v>347</v>
      </c>
      <c r="C27" s="110" t="s">
        <v>348</v>
      </c>
      <c r="D27" s="70" t="s">
        <v>31</v>
      </c>
      <c r="E27" s="22">
        <v>20</v>
      </c>
      <c r="F27" s="14"/>
      <c r="G27" s="21"/>
      <c r="H27" s="47"/>
    </row>
    <row r="28" spans="2:8" x14ac:dyDescent="0.2">
      <c r="B28" s="44"/>
      <c r="C28" s="23"/>
      <c r="D28" s="46"/>
      <c r="E28" s="22"/>
      <c r="F28" s="14"/>
      <c r="G28" s="21"/>
      <c r="H28" s="47"/>
    </row>
    <row r="29" spans="2:8" ht="25.5" x14ac:dyDescent="0.2">
      <c r="B29" s="41" t="s">
        <v>349</v>
      </c>
      <c r="C29" s="186" t="s">
        <v>350</v>
      </c>
      <c r="D29" s="19" t="s">
        <v>6</v>
      </c>
      <c r="E29" s="22">
        <v>300000</v>
      </c>
      <c r="F29" s="14"/>
      <c r="G29" s="21"/>
      <c r="H29" s="16"/>
    </row>
    <row r="30" spans="2:8" x14ac:dyDescent="0.2">
      <c r="B30" s="44"/>
      <c r="C30" s="12"/>
      <c r="D30" s="13"/>
      <c r="E30" s="22"/>
      <c r="F30" s="14"/>
      <c r="G30" s="21"/>
      <c r="H30" s="16"/>
    </row>
    <row r="31" spans="2:8" x14ac:dyDescent="0.2">
      <c r="B31" s="44"/>
      <c r="C31" s="12"/>
      <c r="D31" s="19"/>
      <c r="E31" s="22"/>
      <c r="F31" s="14"/>
      <c r="G31" s="21"/>
      <c r="H31" s="43"/>
    </row>
    <row r="32" spans="2:8" x14ac:dyDescent="0.2">
      <c r="B32" s="41"/>
      <c r="C32" s="12"/>
      <c r="D32" s="13"/>
      <c r="E32" s="22"/>
      <c r="F32" s="14"/>
      <c r="G32" s="21"/>
      <c r="H32" s="16"/>
    </row>
    <row r="33" spans="2:8" x14ac:dyDescent="0.2">
      <c r="B33" s="44"/>
      <c r="C33" s="12"/>
      <c r="D33" s="19"/>
      <c r="E33" s="22"/>
      <c r="F33" s="14"/>
      <c r="G33" s="21"/>
      <c r="H33" s="16"/>
    </row>
    <row r="34" spans="2:8" x14ac:dyDescent="0.2">
      <c r="B34" s="44"/>
      <c r="C34" s="12"/>
      <c r="D34" s="13"/>
      <c r="E34" s="22"/>
      <c r="F34" s="14"/>
      <c r="G34" s="21"/>
      <c r="H34" s="16"/>
    </row>
    <row r="35" spans="2:8" x14ac:dyDescent="0.2">
      <c r="B35" s="44"/>
      <c r="C35" s="12"/>
      <c r="D35" s="13"/>
      <c r="E35" s="22"/>
      <c r="F35" s="14"/>
      <c r="G35" s="21"/>
      <c r="H35" s="16"/>
    </row>
    <row r="36" spans="2:8" x14ac:dyDescent="0.2">
      <c r="B36" s="44"/>
      <c r="C36" s="12"/>
      <c r="D36" s="13"/>
      <c r="E36" s="22"/>
      <c r="F36" s="14"/>
      <c r="G36" s="21"/>
      <c r="H36" s="16"/>
    </row>
    <row r="37" spans="2:8" x14ac:dyDescent="0.2">
      <c r="B37" s="41"/>
      <c r="C37" s="12"/>
      <c r="D37" s="19"/>
      <c r="E37" s="22"/>
      <c r="F37" s="14"/>
      <c r="G37" s="21"/>
      <c r="H37" s="43"/>
    </row>
    <row r="38" spans="2:8" x14ac:dyDescent="0.2">
      <c r="B38" s="44"/>
      <c r="C38" s="12"/>
      <c r="D38" s="13"/>
      <c r="E38" s="13"/>
      <c r="F38" s="14"/>
      <c r="G38" s="21"/>
    </row>
    <row r="39" spans="2:8" x14ac:dyDescent="0.2">
      <c r="B39" s="44"/>
      <c r="C39" s="12"/>
      <c r="D39" s="13"/>
      <c r="E39" s="13"/>
      <c r="F39" s="14"/>
      <c r="G39" s="21"/>
    </row>
    <row r="40" spans="2:8" x14ac:dyDescent="0.2">
      <c r="B40" s="44"/>
      <c r="C40" s="12"/>
      <c r="D40" s="19"/>
      <c r="E40" s="13"/>
      <c r="F40" s="14"/>
      <c r="G40" s="21"/>
    </row>
    <row r="41" spans="2:8" x14ac:dyDescent="0.2">
      <c r="B41" s="44"/>
      <c r="C41" s="23"/>
      <c r="D41" s="46"/>
      <c r="E41" s="46"/>
      <c r="F41" s="14"/>
      <c r="G41" s="21"/>
    </row>
    <row r="42" spans="2:8" x14ac:dyDescent="0.2">
      <c r="B42" s="44"/>
      <c r="C42" s="48"/>
      <c r="D42" s="19"/>
      <c r="E42" s="13"/>
      <c r="F42" s="14"/>
      <c r="G42" s="21"/>
    </row>
    <row r="43" spans="2:8" x14ac:dyDescent="0.2">
      <c r="B43" s="44"/>
      <c r="C43" s="12"/>
      <c r="D43" s="13"/>
      <c r="E43" s="22"/>
      <c r="F43" s="14"/>
      <c r="G43" s="21"/>
    </row>
    <row r="44" spans="2:8" s="25" customFormat="1" ht="19.5" customHeight="1" x14ac:dyDescent="0.2">
      <c r="B44" s="87" t="str">
        <f>$B$11</f>
        <v>C3.1</v>
      </c>
      <c r="C44" s="27" t="s">
        <v>223</v>
      </c>
      <c r="D44" s="28"/>
      <c r="E44" s="29"/>
      <c r="F44" s="28"/>
      <c r="G44" s="167"/>
      <c r="H44" s="31"/>
    </row>
  </sheetData>
  <mergeCells count="7">
    <mergeCell ref="B6:F8"/>
    <mergeCell ref="G5:G8"/>
    <mergeCell ref="B5:F5"/>
    <mergeCell ref="B2:D2"/>
    <mergeCell ref="E2:G4"/>
    <mergeCell ref="B3:D3"/>
    <mergeCell ref="B4:D4"/>
  </mergeCells>
  <conditionalFormatting sqref="G44 F10:G12 F27:G43">
    <cfRule type="expression" dxfId="55" priority="3">
      <formula>AND(#REF!=FALSE,$D10&lt;&gt;"P C Sum",$D10&lt;&gt;"PC Sum",$D10&lt;&gt;"P Sum",$D10&lt;&gt;"Prov Sum")</formula>
    </cfRule>
  </conditionalFormatting>
  <conditionalFormatting sqref="F13:G26">
    <cfRule type="expression" dxfId="54" priority="1">
      <formula>AND(#REF!=FALSE,$D13&lt;&gt;"P C Sum",$D13&lt;&gt;"PC Sum",$D13&lt;&gt;"P Sum",$D13&lt;&gt;"Prov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7"/>
  <sheetViews>
    <sheetView view="pageBreakPreview" zoomScaleNormal="100" zoomScaleSheetLayoutView="100" workbookViewId="0">
      <selection activeCell="E60" sqref="E60"/>
    </sheetView>
  </sheetViews>
  <sheetFormatPr defaultColWidth="6.85546875" defaultRowHeight="12.75" x14ac:dyDescent="0.2"/>
  <cols>
    <col min="1" max="1" width="0.7109375" style="42" customWidth="1"/>
    <col min="2" max="2" width="11.5703125" style="42" customWidth="1"/>
    <col min="3" max="3" width="45.5703125" style="42" customWidth="1"/>
    <col min="4" max="4" width="13.7109375" style="42" customWidth="1"/>
    <col min="5" max="7" width="15.5703125" style="42" customWidth="1"/>
    <col min="8" max="8" width="0.7109375" style="42" customWidth="1"/>
    <col min="9" max="16384" width="6.85546875" style="42"/>
  </cols>
  <sheetData>
    <row r="1" spans="1:9" x14ac:dyDescent="0.2">
      <c r="G1" s="112"/>
    </row>
    <row r="2" spans="1:9" x14ac:dyDescent="0.2">
      <c r="A2" s="1"/>
      <c r="B2" s="277" t="s">
        <v>487</v>
      </c>
      <c r="C2" s="277"/>
      <c r="D2" s="277"/>
      <c r="E2" s="278" t="s">
        <v>494</v>
      </c>
      <c r="F2" s="278"/>
      <c r="G2" s="278"/>
      <c r="H2" s="4"/>
      <c r="I2" s="1"/>
    </row>
    <row r="3" spans="1:9" x14ac:dyDescent="0.2">
      <c r="A3" s="1"/>
      <c r="B3" s="277" t="s">
        <v>489</v>
      </c>
      <c r="C3" s="277"/>
      <c r="D3" s="277"/>
      <c r="E3" s="278"/>
      <c r="F3" s="278"/>
      <c r="G3" s="278"/>
      <c r="H3" s="4"/>
      <c r="I3" s="1"/>
    </row>
    <row r="4" spans="1:9" x14ac:dyDescent="0.2">
      <c r="A4" s="1"/>
      <c r="B4" s="280"/>
      <c r="C4" s="280"/>
      <c r="D4" s="280"/>
      <c r="E4" s="279"/>
      <c r="F4" s="279"/>
      <c r="G4" s="279"/>
      <c r="H4" s="4"/>
      <c r="I4" s="1"/>
    </row>
    <row r="5" spans="1:9" x14ac:dyDescent="0.2">
      <c r="A5" s="1"/>
      <c r="B5" s="238" t="s">
        <v>8</v>
      </c>
      <c r="C5" s="239"/>
      <c r="D5" s="239"/>
      <c r="E5" s="239"/>
      <c r="F5" s="239"/>
      <c r="G5" s="235" t="str">
        <f>"CHAPTER "&amp;B10</f>
        <v>CHAPTER C3.2</v>
      </c>
      <c r="H5" s="204"/>
      <c r="I5" s="1"/>
    </row>
    <row r="6" spans="1:9" ht="7.5" customHeight="1" x14ac:dyDescent="0.2">
      <c r="A6" s="1"/>
      <c r="B6" s="281" t="s">
        <v>495</v>
      </c>
      <c r="C6" s="282"/>
      <c r="D6" s="282"/>
      <c r="E6" s="282"/>
      <c r="F6" s="282"/>
      <c r="G6" s="236"/>
      <c r="H6" s="95"/>
      <c r="I6" s="1"/>
    </row>
    <row r="7" spans="1:9" ht="12.75" customHeight="1" x14ac:dyDescent="0.2">
      <c r="A7" s="1"/>
      <c r="B7" s="281"/>
      <c r="C7" s="282"/>
      <c r="D7" s="282"/>
      <c r="E7" s="282"/>
      <c r="F7" s="282"/>
      <c r="G7" s="236"/>
      <c r="H7" s="95"/>
      <c r="I7" s="1"/>
    </row>
    <row r="8" spans="1:9" ht="7.5" customHeight="1" x14ac:dyDescent="0.2">
      <c r="A8" s="1"/>
      <c r="B8" s="283"/>
      <c r="C8" s="284"/>
      <c r="D8" s="284"/>
      <c r="E8" s="284"/>
      <c r="F8" s="284"/>
      <c r="G8" s="237"/>
      <c r="H8" s="95"/>
      <c r="I8" s="1"/>
    </row>
    <row r="9" spans="1:9" ht="24.95" customHeight="1" x14ac:dyDescent="0.2">
      <c r="A9" s="7"/>
      <c r="B9" s="8" t="s">
        <v>0</v>
      </c>
      <c r="C9" s="9" t="s">
        <v>1</v>
      </c>
      <c r="D9" s="9" t="s">
        <v>2</v>
      </c>
      <c r="E9" s="9" t="s">
        <v>3</v>
      </c>
      <c r="F9" s="9" t="s">
        <v>4</v>
      </c>
      <c r="G9" s="9" t="s">
        <v>5</v>
      </c>
      <c r="H9" s="206"/>
      <c r="I9" s="7"/>
    </row>
    <row r="10" spans="1:9" x14ac:dyDescent="0.2">
      <c r="A10" s="1"/>
      <c r="B10" s="50" t="s">
        <v>175</v>
      </c>
      <c r="C10" s="18" t="s">
        <v>174</v>
      </c>
      <c r="D10" s="13"/>
      <c r="E10" s="13"/>
      <c r="F10" s="14"/>
      <c r="G10" s="21"/>
      <c r="H10" s="16"/>
      <c r="I10" s="1"/>
    </row>
    <row r="11" spans="1:9" ht="8.1" customHeight="1" x14ac:dyDescent="0.2">
      <c r="A11" s="1"/>
      <c r="B11" s="41"/>
      <c r="C11" s="12"/>
      <c r="D11" s="13"/>
      <c r="E11" s="13"/>
      <c r="F11" s="14"/>
      <c r="G11" s="21"/>
      <c r="H11" s="16"/>
      <c r="I11" s="1"/>
    </row>
    <row r="12" spans="1:9" x14ac:dyDescent="0.2">
      <c r="A12" s="1"/>
      <c r="B12" s="41" t="s">
        <v>173</v>
      </c>
      <c r="C12" s="12" t="s">
        <v>172</v>
      </c>
      <c r="D12" s="13"/>
      <c r="E12" s="13"/>
      <c r="F12" s="14"/>
      <c r="G12" s="21"/>
      <c r="H12" s="16"/>
      <c r="I12" s="1"/>
    </row>
    <row r="13" spans="1:9" x14ac:dyDescent="0.2">
      <c r="A13" s="1"/>
      <c r="B13" s="41"/>
      <c r="C13" s="12"/>
      <c r="D13" s="13"/>
      <c r="E13" s="13"/>
      <c r="F13" s="14"/>
      <c r="G13" s="21"/>
      <c r="H13" s="16"/>
      <c r="I13" s="1"/>
    </row>
    <row r="14" spans="1:9" ht="25.5" x14ac:dyDescent="0.2">
      <c r="A14" s="1"/>
      <c r="B14" s="41" t="s">
        <v>171</v>
      </c>
      <c r="C14" s="12" t="s">
        <v>170</v>
      </c>
      <c r="D14" s="19"/>
      <c r="E14" s="20"/>
      <c r="F14" s="14"/>
      <c r="G14" s="21"/>
      <c r="H14" s="43"/>
      <c r="I14" s="1"/>
    </row>
    <row r="15" spans="1:9" x14ac:dyDescent="0.2">
      <c r="A15" s="1"/>
      <c r="B15" s="41"/>
      <c r="C15" s="12"/>
      <c r="D15" s="13"/>
      <c r="E15" s="22"/>
      <c r="F15" s="14"/>
      <c r="G15" s="21"/>
      <c r="H15" s="16"/>
      <c r="I15" s="1"/>
    </row>
    <row r="16" spans="1:9" ht="14.25" x14ac:dyDescent="0.2">
      <c r="A16" s="1"/>
      <c r="B16" s="41" t="s">
        <v>32</v>
      </c>
      <c r="C16" s="12" t="s">
        <v>137</v>
      </c>
      <c r="D16" s="19" t="s">
        <v>21</v>
      </c>
      <c r="E16" s="22">
        <v>200</v>
      </c>
      <c r="F16" s="14"/>
      <c r="G16" s="21"/>
      <c r="H16" s="16"/>
      <c r="I16" s="1"/>
    </row>
    <row r="17" spans="1:9" x14ac:dyDescent="0.2">
      <c r="A17" s="1"/>
      <c r="B17" s="41"/>
      <c r="C17" s="12"/>
      <c r="D17" s="13"/>
      <c r="E17" s="22" t="s">
        <v>402</v>
      </c>
      <c r="F17" s="14"/>
      <c r="G17" s="21"/>
      <c r="H17" s="45"/>
      <c r="I17" s="1"/>
    </row>
    <row r="18" spans="1:9" ht="14.25" x14ac:dyDescent="0.2">
      <c r="A18" s="1"/>
      <c r="B18" s="41" t="s">
        <v>33</v>
      </c>
      <c r="C18" s="24" t="s">
        <v>136</v>
      </c>
      <c r="D18" s="19" t="s">
        <v>21</v>
      </c>
      <c r="E18" s="22">
        <v>30</v>
      </c>
      <c r="F18" s="14"/>
      <c r="G18" s="21"/>
      <c r="H18" s="47"/>
      <c r="I18" s="1"/>
    </row>
    <row r="19" spans="1:9" x14ac:dyDescent="0.2">
      <c r="A19" s="1"/>
      <c r="B19" s="41"/>
      <c r="C19" s="23"/>
      <c r="D19" s="46"/>
      <c r="E19" s="22" t="s">
        <v>402</v>
      </c>
      <c r="F19" s="14"/>
      <c r="G19" s="21"/>
      <c r="H19" s="47"/>
      <c r="I19" s="1"/>
    </row>
    <row r="20" spans="1:9" ht="51" x14ac:dyDescent="0.2">
      <c r="A20" s="1"/>
      <c r="B20" s="41" t="s">
        <v>169</v>
      </c>
      <c r="C20" s="24" t="s">
        <v>168</v>
      </c>
      <c r="D20" s="19" t="s">
        <v>21</v>
      </c>
      <c r="E20" s="22">
        <v>15</v>
      </c>
      <c r="F20" s="14"/>
      <c r="G20" s="21"/>
      <c r="H20" s="47"/>
      <c r="I20" s="1"/>
    </row>
    <row r="21" spans="1:9" x14ac:dyDescent="0.2">
      <c r="A21" s="1"/>
      <c r="B21" s="41"/>
      <c r="C21" s="12"/>
      <c r="D21" s="13"/>
      <c r="E21" s="22" t="s">
        <v>402</v>
      </c>
      <c r="F21" s="14"/>
      <c r="G21" s="21"/>
      <c r="H21" s="16"/>
      <c r="I21" s="1"/>
    </row>
    <row r="22" spans="1:9" ht="25.5" x14ac:dyDescent="0.2">
      <c r="A22" s="1"/>
      <c r="B22" s="41" t="s">
        <v>167</v>
      </c>
      <c r="C22" s="12" t="s">
        <v>289</v>
      </c>
      <c r="D22" s="19" t="s">
        <v>21</v>
      </c>
      <c r="E22" s="22">
        <v>5</v>
      </c>
      <c r="F22" s="14"/>
      <c r="G22" s="21"/>
      <c r="H22" s="43"/>
      <c r="I22" s="1"/>
    </row>
    <row r="23" spans="1:9" x14ac:dyDescent="0.2">
      <c r="A23" s="1"/>
      <c r="B23" s="41"/>
      <c r="C23" s="12"/>
      <c r="D23" s="13"/>
      <c r="E23" s="22" t="s">
        <v>402</v>
      </c>
      <c r="F23" s="14"/>
      <c r="G23" s="21"/>
      <c r="H23" s="16"/>
      <c r="I23" s="1"/>
    </row>
    <row r="24" spans="1:9" x14ac:dyDescent="0.2">
      <c r="A24" s="1"/>
      <c r="B24" s="41" t="s">
        <v>166</v>
      </c>
      <c r="C24" s="12" t="s">
        <v>165</v>
      </c>
      <c r="D24" s="13"/>
      <c r="E24" s="22" t="s">
        <v>402</v>
      </c>
      <c r="F24" s="14"/>
      <c r="G24" s="21"/>
      <c r="H24" s="16"/>
      <c r="I24" s="1"/>
    </row>
    <row r="25" spans="1:9" x14ac:dyDescent="0.2">
      <c r="A25" s="1"/>
      <c r="B25" s="41"/>
      <c r="C25" s="12"/>
      <c r="D25" s="13"/>
      <c r="E25" s="22" t="s">
        <v>402</v>
      </c>
      <c r="F25" s="14"/>
      <c r="G25" s="21"/>
      <c r="H25" s="16"/>
      <c r="I25" s="1"/>
    </row>
    <row r="26" spans="1:9" ht="14.25" x14ac:dyDescent="0.2">
      <c r="A26" s="1"/>
      <c r="B26" s="41" t="s">
        <v>164</v>
      </c>
      <c r="C26" s="12" t="s">
        <v>163</v>
      </c>
      <c r="D26" s="19" t="s">
        <v>21</v>
      </c>
      <c r="E26" s="22">
        <v>60</v>
      </c>
      <c r="F26" s="14"/>
      <c r="G26" s="21"/>
      <c r="H26" s="43"/>
      <c r="I26" s="1"/>
    </row>
    <row r="27" spans="1:9" x14ac:dyDescent="0.2">
      <c r="A27" s="1"/>
      <c r="B27" s="41"/>
      <c r="C27" s="12"/>
      <c r="D27" s="13"/>
      <c r="E27" s="22" t="s">
        <v>402</v>
      </c>
      <c r="F27" s="14"/>
      <c r="G27" s="21"/>
      <c r="H27" s="16"/>
      <c r="I27" s="1"/>
    </row>
    <row r="28" spans="1:9" x14ac:dyDescent="0.2">
      <c r="A28" s="1"/>
      <c r="B28" s="41" t="s">
        <v>162</v>
      </c>
      <c r="C28" s="48" t="s">
        <v>161</v>
      </c>
      <c r="D28" s="49"/>
      <c r="E28" s="22" t="s">
        <v>402</v>
      </c>
      <c r="F28" s="14"/>
      <c r="G28" s="21"/>
      <c r="H28" s="16"/>
      <c r="I28" s="1"/>
    </row>
    <row r="29" spans="1:9" x14ac:dyDescent="0.2">
      <c r="A29" s="1"/>
      <c r="B29" s="41"/>
      <c r="C29" s="48"/>
      <c r="D29" s="49"/>
      <c r="E29" s="22" t="s">
        <v>402</v>
      </c>
      <c r="F29" s="14"/>
      <c r="G29" s="21"/>
      <c r="H29" s="16"/>
      <c r="I29" s="1"/>
    </row>
    <row r="30" spans="1:9" ht="14.25" x14ac:dyDescent="0.2">
      <c r="A30" s="1"/>
      <c r="B30" s="41" t="s">
        <v>32</v>
      </c>
      <c r="C30" s="12" t="s">
        <v>290</v>
      </c>
      <c r="D30" s="19" t="s">
        <v>21</v>
      </c>
      <c r="E30" s="13">
        <v>20</v>
      </c>
      <c r="F30" s="14"/>
      <c r="G30" s="21"/>
      <c r="H30" s="16"/>
      <c r="I30" s="1"/>
    </row>
    <row r="31" spans="1:9" x14ac:dyDescent="0.2">
      <c r="A31" s="1"/>
      <c r="B31" s="41"/>
      <c r="C31" s="12"/>
      <c r="D31" s="13"/>
      <c r="E31" s="13" t="s">
        <v>402</v>
      </c>
      <c r="F31" s="14"/>
      <c r="G31" s="21"/>
      <c r="H31" s="16"/>
      <c r="I31" s="1"/>
    </row>
    <row r="32" spans="1:9" x14ac:dyDescent="0.2">
      <c r="A32" s="1"/>
      <c r="B32" s="41" t="s">
        <v>160</v>
      </c>
      <c r="C32" s="12" t="s">
        <v>159</v>
      </c>
      <c r="D32" s="13"/>
      <c r="E32" s="13" t="s">
        <v>402</v>
      </c>
      <c r="F32" s="14"/>
      <c r="G32" s="21"/>
      <c r="H32" s="16"/>
      <c r="I32" s="1"/>
    </row>
    <row r="33" spans="2:7" x14ac:dyDescent="0.2">
      <c r="B33" s="41"/>
      <c r="C33" s="12"/>
      <c r="D33" s="13"/>
      <c r="E33" s="13" t="s">
        <v>402</v>
      </c>
      <c r="F33" s="14"/>
      <c r="G33" s="21"/>
    </row>
    <row r="34" spans="2:7" x14ac:dyDescent="0.2">
      <c r="B34" s="41" t="s">
        <v>158</v>
      </c>
      <c r="C34" s="12" t="s">
        <v>482</v>
      </c>
      <c r="D34" s="19"/>
      <c r="E34" s="20" t="s">
        <v>402</v>
      </c>
      <c r="F34" s="14"/>
      <c r="G34" s="21"/>
    </row>
    <row r="35" spans="2:7" x14ac:dyDescent="0.2">
      <c r="B35" s="41"/>
      <c r="C35" s="12"/>
      <c r="D35" s="19"/>
      <c r="E35" s="20" t="s">
        <v>402</v>
      </c>
      <c r="F35" s="14"/>
      <c r="G35" s="21"/>
    </row>
    <row r="36" spans="2:7" x14ac:dyDescent="0.2">
      <c r="B36" s="41"/>
      <c r="C36" s="12" t="s">
        <v>291</v>
      </c>
      <c r="D36" s="19" t="s">
        <v>6</v>
      </c>
      <c r="E36" s="20">
        <v>150</v>
      </c>
      <c r="F36" s="14"/>
      <c r="G36" s="21"/>
    </row>
    <row r="37" spans="2:7" x14ac:dyDescent="0.2">
      <c r="B37" s="41"/>
      <c r="C37" s="12"/>
      <c r="D37" s="13"/>
      <c r="E37" s="22" t="s">
        <v>402</v>
      </c>
      <c r="F37" s="14"/>
      <c r="G37" s="21"/>
    </row>
    <row r="38" spans="2:7" x14ac:dyDescent="0.2">
      <c r="B38" s="41"/>
      <c r="C38" s="12" t="s">
        <v>292</v>
      </c>
      <c r="D38" s="13" t="s">
        <v>6</v>
      </c>
      <c r="E38" s="22">
        <v>15</v>
      </c>
      <c r="F38" s="14"/>
      <c r="G38" s="21"/>
    </row>
    <row r="39" spans="2:7" x14ac:dyDescent="0.2">
      <c r="B39" s="41"/>
      <c r="C39" s="12"/>
      <c r="D39" s="13"/>
      <c r="E39" s="22" t="s">
        <v>402</v>
      </c>
      <c r="F39" s="14"/>
      <c r="G39" s="21"/>
    </row>
    <row r="40" spans="2:7" x14ac:dyDescent="0.2">
      <c r="B40" s="41" t="s">
        <v>157</v>
      </c>
      <c r="C40" s="24" t="s">
        <v>293</v>
      </c>
      <c r="D40" s="46"/>
      <c r="E40" s="22" t="s">
        <v>402</v>
      </c>
      <c r="F40" s="14"/>
      <c r="G40" s="21"/>
    </row>
    <row r="41" spans="2:7" x14ac:dyDescent="0.2">
      <c r="B41" s="41"/>
      <c r="C41" s="12"/>
      <c r="D41" s="19"/>
      <c r="E41" s="22" t="s">
        <v>402</v>
      </c>
      <c r="F41" s="14"/>
      <c r="G41" s="21"/>
    </row>
    <row r="42" spans="2:7" x14ac:dyDescent="0.2">
      <c r="B42" s="41"/>
      <c r="C42" s="12" t="s">
        <v>291</v>
      </c>
      <c r="D42" s="19" t="s">
        <v>31</v>
      </c>
      <c r="E42" s="22">
        <v>3</v>
      </c>
      <c r="F42" s="14"/>
      <c r="G42" s="21"/>
    </row>
    <row r="43" spans="2:7" x14ac:dyDescent="0.2">
      <c r="B43" s="41"/>
      <c r="C43" s="12"/>
      <c r="D43" s="13"/>
      <c r="E43" s="22" t="s">
        <v>402</v>
      </c>
      <c r="F43" s="14"/>
      <c r="G43" s="21"/>
    </row>
    <row r="44" spans="2:7" x14ac:dyDescent="0.2">
      <c r="B44" s="41"/>
      <c r="C44" s="12" t="s">
        <v>292</v>
      </c>
      <c r="D44" s="13" t="s">
        <v>31</v>
      </c>
      <c r="E44" s="22">
        <v>3</v>
      </c>
      <c r="F44" s="14"/>
      <c r="G44" s="21"/>
    </row>
    <row r="45" spans="2:7" x14ac:dyDescent="0.2">
      <c r="B45" s="41"/>
      <c r="C45" s="48"/>
      <c r="D45" s="13"/>
      <c r="E45" s="13" t="s">
        <v>402</v>
      </c>
      <c r="F45" s="14"/>
      <c r="G45" s="21"/>
    </row>
    <row r="46" spans="2:7" x14ac:dyDescent="0.2">
      <c r="B46" s="41" t="s">
        <v>156</v>
      </c>
      <c r="C46" s="12" t="s">
        <v>155</v>
      </c>
      <c r="D46" s="13"/>
      <c r="E46" s="13" t="s">
        <v>402</v>
      </c>
      <c r="F46" s="14"/>
      <c r="G46" s="21"/>
    </row>
    <row r="47" spans="2:7" x14ac:dyDescent="0.2">
      <c r="B47" s="41"/>
      <c r="C47" s="12"/>
      <c r="D47" s="13"/>
      <c r="E47" s="13" t="s">
        <v>402</v>
      </c>
      <c r="F47" s="14"/>
      <c r="G47" s="21"/>
    </row>
    <row r="48" spans="2:7" ht="51" x14ac:dyDescent="0.2">
      <c r="B48" s="41" t="s">
        <v>154</v>
      </c>
      <c r="C48" s="12" t="s">
        <v>351</v>
      </c>
      <c r="D48" s="19" t="s">
        <v>21</v>
      </c>
      <c r="E48" s="13">
        <v>5</v>
      </c>
      <c r="F48" s="14"/>
      <c r="G48" s="21"/>
    </row>
    <row r="49" spans="2:11" x14ac:dyDescent="0.2">
      <c r="B49" s="41"/>
      <c r="C49" s="12"/>
      <c r="D49" s="13"/>
      <c r="E49" s="13" t="s">
        <v>402</v>
      </c>
      <c r="F49" s="14"/>
      <c r="G49" s="21"/>
    </row>
    <row r="50" spans="2:11" ht="25.5" x14ac:dyDescent="0.2">
      <c r="B50" s="41" t="s">
        <v>153</v>
      </c>
      <c r="C50" s="12" t="s">
        <v>432</v>
      </c>
      <c r="D50" s="19" t="s">
        <v>49</v>
      </c>
      <c r="E50" s="13">
        <v>20</v>
      </c>
      <c r="F50" s="14"/>
      <c r="G50" s="21"/>
    </row>
    <row r="51" spans="2:11" s="25" customFormat="1" ht="19.5" customHeight="1" x14ac:dyDescent="0.2">
      <c r="B51" s="87" t="str">
        <f>$B$10</f>
        <v>C3.2</v>
      </c>
      <c r="C51" s="27" t="s">
        <v>10</v>
      </c>
      <c r="D51" s="28"/>
      <c r="E51" s="174"/>
      <c r="F51" s="28"/>
      <c r="G51" s="167"/>
      <c r="H51" s="31"/>
      <c r="K51" s="42"/>
    </row>
    <row r="52" spans="2:11" s="1" customFormat="1" x14ac:dyDescent="0.2">
      <c r="B52" s="295" t="s">
        <v>487</v>
      </c>
      <c r="C52" s="295"/>
      <c r="D52" s="295"/>
      <c r="E52" s="285"/>
      <c r="F52" s="275"/>
      <c r="G52" s="286" t="s">
        <v>494</v>
      </c>
      <c r="H52" s="4"/>
      <c r="K52" s="42"/>
    </row>
    <row r="53" spans="2:11" s="1" customFormat="1" x14ac:dyDescent="0.2">
      <c r="B53" s="225" t="s">
        <v>489</v>
      </c>
      <c r="C53" s="225"/>
      <c r="D53" s="225"/>
      <c r="E53" s="285"/>
      <c r="F53" s="275"/>
      <c r="G53" s="275"/>
      <c r="H53" s="4"/>
      <c r="K53" s="42"/>
    </row>
    <row r="54" spans="2:11" s="1" customFormat="1" x14ac:dyDescent="0.2">
      <c r="B54" s="226"/>
      <c r="C54" s="226"/>
      <c r="D54" s="226"/>
      <c r="E54" s="287"/>
      <c r="F54" s="276"/>
      <c r="G54" s="276"/>
      <c r="H54" s="4"/>
      <c r="K54" s="42"/>
    </row>
    <row r="55" spans="2:11" s="1" customFormat="1" x14ac:dyDescent="0.2">
      <c r="B55" s="238" t="s">
        <v>8</v>
      </c>
      <c r="C55" s="239"/>
      <c r="D55" s="239"/>
      <c r="E55" s="239"/>
      <c r="F55" s="239"/>
      <c r="G55" s="241" t="str">
        <f>$G$5</f>
        <v>CHAPTER C3.2</v>
      </c>
      <c r="H55" s="204"/>
      <c r="K55" s="42"/>
    </row>
    <row r="56" spans="2:11" s="1" customFormat="1" x14ac:dyDescent="0.2">
      <c r="B56" s="281" t="s">
        <v>495</v>
      </c>
      <c r="C56" s="282"/>
      <c r="D56" s="282"/>
      <c r="E56" s="282"/>
      <c r="F56" s="282"/>
      <c r="G56" s="242"/>
      <c r="H56" s="95"/>
      <c r="K56" s="42"/>
    </row>
    <row r="57" spans="2:11" s="1" customFormat="1" x14ac:dyDescent="0.2">
      <c r="B57" s="281"/>
      <c r="C57" s="282"/>
      <c r="D57" s="282"/>
      <c r="E57" s="282"/>
      <c r="F57" s="282"/>
      <c r="G57" s="242"/>
      <c r="H57" s="95"/>
      <c r="K57" s="42"/>
    </row>
    <row r="58" spans="2:11" s="1" customFormat="1" x14ac:dyDescent="0.2">
      <c r="B58" s="283"/>
      <c r="C58" s="284"/>
      <c r="D58" s="284"/>
      <c r="E58" s="284"/>
      <c r="F58" s="284"/>
      <c r="G58" s="243"/>
      <c r="H58" s="95"/>
      <c r="K58" s="42"/>
    </row>
    <row r="59" spans="2:11" s="7" customFormat="1" ht="24.95" customHeight="1" x14ac:dyDescent="0.2">
      <c r="B59" s="51" t="s">
        <v>0</v>
      </c>
      <c r="C59" s="9" t="s">
        <v>1</v>
      </c>
      <c r="D59" s="9" t="s">
        <v>2</v>
      </c>
      <c r="E59" s="9" t="s">
        <v>3</v>
      </c>
      <c r="F59" s="9" t="s">
        <v>4</v>
      </c>
      <c r="G59" s="9" t="s">
        <v>5</v>
      </c>
      <c r="H59" s="206"/>
      <c r="K59" s="42"/>
    </row>
    <row r="60" spans="2:11" s="25" customFormat="1" ht="20.100000000000001" customHeight="1" x14ac:dyDescent="0.2">
      <c r="B60" s="59"/>
      <c r="C60" s="27" t="s">
        <v>24</v>
      </c>
      <c r="D60" s="28"/>
      <c r="E60" s="174"/>
      <c r="F60" s="28"/>
      <c r="G60" s="167"/>
      <c r="H60" s="31"/>
      <c r="K60" s="42"/>
    </row>
    <row r="61" spans="2:11" x14ac:dyDescent="0.2">
      <c r="B61" s="41"/>
      <c r="C61" s="86"/>
      <c r="D61" s="13"/>
      <c r="E61" s="22"/>
      <c r="F61" s="14"/>
      <c r="G61" s="21"/>
    </row>
    <row r="62" spans="2:11" x14ac:dyDescent="0.2">
      <c r="B62" s="41" t="s">
        <v>152</v>
      </c>
      <c r="C62" s="24" t="s">
        <v>119</v>
      </c>
      <c r="D62" s="46"/>
      <c r="E62" s="22"/>
      <c r="F62" s="14"/>
      <c r="G62" s="21"/>
    </row>
    <row r="63" spans="2:11" x14ac:dyDescent="0.2">
      <c r="B63" s="41"/>
      <c r="C63" s="23"/>
      <c r="D63" s="46"/>
      <c r="E63" s="22"/>
      <c r="F63" s="14"/>
      <c r="G63" s="21"/>
    </row>
    <row r="64" spans="2:11" x14ac:dyDescent="0.2">
      <c r="B64" s="41" t="s">
        <v>151</v>
      </c>
      <c r="C64" s="12" t="s">
        <v>352</v>
      </c>
      <c r="D64" s="13" t="s">
        <v>22</v>
      </c>
      <c r="E64" s="22">
        <v>20</v>
      </c>
      <c r="F64" s="14"/>
      <c r="G64" s="21"/>
    </row>
    <row r="65" spans="2:8" x14ac:dyDescent="0.2">
      <c r="B65" s="41"/>
      <c r="C65" s="12"/>
      <c r="D65" s="13"/>
      <c r="E65" s="22" t="s">
        <v>402</v>
      </c>
      <c r="F65" s="14"/>
      <c r="G65" s="21"/>
    </row>
    <row r="66" spans="2:8" x14ac:dyDescent="0.2">
      <c r="B66" s="41" t="s">
        <v>150</v>
      </c>
      <c r="C66" s="12" t="s">
        <v>149</v>
      </c>
      <c r="D66" s="13"/>
      <c r="E66" s="22" t="s">
        <v>402</v>
      </c>
      <c r="F66" s="14"/>
      <c r="G66" s="21"/>
    </row>
    <row r="67" spans="2:8" x14ac:dyDescent="0.2">
      <c r="B67" s="41"/>
      <c r="C67" s="48"/>
      <c r="D67" s="49"/>
      <c r="E67" s="22" t="s">
        <v>402</v>
      </c>
      <c r="F67" s="14"/>
      <c r="G67" s="21"/>
    </row>
    <row r="68" spans="2:8" x14ac:dyDescent="0.2">
      <c r="B68" s="41" t="s">
        <v>148</v>
      </c>
      <c r="C68" s="12" t="s">
        <v>147</v>
      </c>
      <c r="D68" s="13" t="s">
        <v>176</v>
      </c>
      <c r="E68" s="22">
        <v>40</v>
      </c>
      <c r="F68" s="14"/>
      <c r="G68" s="21"/>
    </row>
    <row r="69" spans="2:8" x14ac:dyDescent="0.2">
      <c r="B69" s="41"/>
      <c r="C69" s="48"/>
      <c r="D69" s="13"/>
      <c r="E69" s="22" t="s">
        <v>402</v>
      </c>
      <c r="F69" s="14"/>
      <c r="G69" s="21"/>
    </row>
    <row r="70" spans="2:8" ht="25.5" x14ac:dyDescent="0.2">
      <c r="B70" s="41" t="s">
        <v>146</v>
      </c>
      <c r="C70" s="12" t="s">
        <v>145</v>
      </c>
      <c r="D70" s="13"/>
      <c r="E70" s="22" t="s">
        <v>402</v>
      </c>
      <c r="F70" s="14"/>
      <c r="G70" s="21"/>
    </row>
    <row r="71" spans="2:8" x14ac:dyDescent="0.2">
      <c r="B71" s="41"/>
      <c r="C71" s="12"/>
      <c r="D71" s="13"/>
      <c r="E71" s="22" t="s">
        <v>402</v>
      </c>
      <c r="F71" s="14"/>
      <c r="G71" s="21"/>
    </row>
    <row r="72" spans="2:8" ht="25.5" x14ac:dyDescent="0.2">
      <c r="B72" s="41" t="s">
        <v>144</v>
      </c>
      <c r="C72" s="48" t="s">
        <v>294</v>
      </c>
      <c r="D72" s="49" t="s">
        <v>177</v>
      </c>
      <c r="E72" s="22">
        <v>2</v>
      </c>
      <c r="F72" s="14"/>
      <c r="G72" s="21"/>
    </row>
    <row r="73" spans="2:8" x14ac:dyDescent="0.2">
      <c r="B73" s="41"/>
      <c r="C73" s="48"/>
      <c r="D73" s="49"/>
      <c r="E73" s="22"/>
      <c r="F73" s="14"/>
      <c r="G73" s="21"/>
    </row>
    <row r="74" spans="2:8" x14ac:dyDescent="0.2">
      <c r="B74" s="41"/>
      <c r="C74" s="12"/>
      <c r="D74" s="13"/>
      <c r="E74" s="22"/>
      <c r="F74" s="14"/>
      <c r="G74" s="21"/>
    </row>
    <row r="75" spans="2:8" x14ac:dyDescent="0.2">
      <c r="B75" s="41"/>
      <c r="C75" s="12"/>
      <c r="D75" s="13"/>
      <c r="E75" s="22"/>
      <c r="F75" s="14"/>
      <c r="G75" s="21"/>
    </row>
    <row r="76" spans="2:8" x14ac:dyDescent="0.2">
      <c r="B76" s="41"/>
      <c r="C76" s="12"/>
      <c r="D76" s="13"/>
      <c r="E76" s="22"/>
      <c r="F76" s="14"/>
      <c r="G76" s="21"/>
    </row>
    <row r="77" spans="2:8" s="25" customFormat="1" ht="19.5" customHeight="1" x14ac:dyDescent="0.2">
      <c r="B77" s="87" t="str">
        <f>$B$10</f>
        <v>C3.2</v>
      </c>
      <c r="C77" s="27" t="s">
        <v>223</v>
      </c>
      <c r="D77" s="28"/>
      <c r="E77" s="174"/>
      <c r="F77" s="28"/>
      <c r="G77" s="167"/>
      <c r="H77" s="31"/>
    </row>
  </sheetData>
  <mergeCells count="10">
    <mergeCell ref="B55:F55"/>
    <mergeCell ref="G55:G58"/>
    <mergeCell ref="B56:F58"/>
    <mergeCell ref="B5:F5"/>
    <mergeCell ref="G5:G8"/>
    <mergeCell ref="B6:F8"/>
    <mergeCell ref="B2:D2"/>
    <mergeCell ref="E2:G4"/>
    <mergeCell ref="B3:D3"/>
    <mergeCell ref="B4:D4"/>
  </mergeCells>
  <conditionalFormatting sqref="G51 F10:G47 F61:G76">
    <cfRule type="expression" dxfId="53" priority="4">
      <formula>AND(#REF!=FALSE,$D10&lt;&gt;"P C Sum",$D10&lt;&gt;"PC Sum",$D10&lt;&gt;"P Sum",$D10&lt;&gt;"Prov Sum")</formula>
    </cfRule>
  </conditionalFormatting>
  <conditionalFormatting sqref="F48:G50">
    <cfRule type="expression" dxfId="52" priority="3">
      <formula>AND(#REF!=FALSE,$D48&lt;&gt;"P C Sum",$D48&lt;&gt;"PC Sum",$D48&lt;&gt;"P Sum",$D48&lt;&gt;"Prov Sum")</formula>
    </cfRule>
  </conditionalFormatting>
  <conditionalFormatting sqref="G60">
    <cfRule type="expression" dxfId="51" priority="2">
      <formula>AND(#REF!=FALSE,$D60&lt;&gt;"P C Sum",$D60&lt;&gt;"PC Sum",$D60&lt;&gt;"P Sum",$D60&lt;&gt;"Prov Sum")</formula>
    </cfRule>
  </conditionalFormatting>
  <conditionalFormatting sqref="G77">
    <cfRule type="expression" dxfId="50" priority="1">
      <formula>AND(#REF!=FALSE,$D77&lt;&gt;"P C Sum",$D77&lt;&gt;"PC Sum",$D77&lt;&gt;"P Sum",$D77&lt;&gt;"Prov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I37"/>
  <sheetViews>
    <sheetView view="pageBreakPreview" zoomScaleNormal="100" zoomScaleSheetLayoutView="100" workbookViewId="0">
      <selection activeCell="E12" sqref="E12"/>
    </sheetView>
  </sheetViews>
  <sheetFormatPr defaultColWidth="6.85546875" defaultRowHeight="12.75" x14ac:dyDescent="0.2"/>
  <cols>
    <col min="1" max="1" width="0.7109375" style="42" customWidth="1"/>
    <col min="2" max="2" width="11.5703125" style="42" customWidth="1"/>
    <col min="3" max="3" width="45.5703125" style="42" customWidth="1"/>
    <col min="4" max="4" width="13.7109375" style="42" customWidth="1"/>
    <col min="5" max="7" width="15.5703125" style="42" customWidth="1"/>
    <col min="8" max="8" width="0.7109375" style="42" customWidth="1"/>
    <col min="9" max="16384" width="6.85546875" style="42"/>
  </cols>
  <sheetData>
    <row r="1" spans="1:9" x14ac:dyDescent="0.2">
      <c r="G1" s="112"/>
    </row>
    <row r="2" spans="1:9" x14ac:dyDescent="0.2">
      <c r="A2" s="1"/>
      <c r="B2" s="277" t="s">
        <v>487</v>
      </c>
      <c r="C2" s="277"/>
      <c r="D2" s="277"/>
      <c r="E2" s="278" t="s">
        <v>494</v>
      </c>
      <c r="F2" s="278"/>
      <c r="G2" s="278"/>
      <c r="H2" s="4"/>
      <c r="I2" s="1"/>
    </row>
    <row r="3" spans="1:9" x14ac:dyDescent="0.2">
      <c r="A3" s="1"/>
      <c r="B3" s="277" t="s">
        <v>489</v>
      </c>
      <c r="C3" s="277"/>
      <c r="D3" s="277"/>
      <c r="E3" s="278"/>
      <c r="F3" s="278"/>
      <c r="G3" s="278"/>
      <c r="H3" s="4"/>
      <c r="I3" s="1"/>
    </row>
    <row r="4" spans="1:9" x14ac:dyDescent="0.2">
      <c r="A4" s="1"/>
      <c r="B4" s="280"/>
      <c r="C4" s="280"/>
      <c r="D4" s="280"/>
      <c r="E4" s="279"/>
      <c r="F4" s="279"/>
      <c r="G4" s="279"/>
      <c r="H4" s="4"/>
      <c r="I4" s="1"/>
    </row>
    <row r="5" spans="1:9" x14ac:dyDescent="0.2">
      <c r="A5" s="1"/>
      <c r="B5" s="238" t="s">
        <v>8</v>
      </c>
      <c r="C5" s="239"/>
      <c r="D5" s="239"/>
      <c r="E5" s="239"/>
      <c r="F5" s="239"/>
      <c r="G5" s="235" t="str">
        <f>"CHAPTER "&amp;B11</f>
        <v>CHAPTER C3.3</v>
      </c>
      <c r="H5" s="5"/>
      <c r="I5" s="1"/>
    </row>
    <row r="6" spans="1:9" ht="7.5" customHeight="1" x14ac:dyDescent="0.2">
      <c r="A6" s="1"/>
      <c r="B6" s="281" t="s">
        <v>495</v>
      </c>
      <c r="C6" s="282"/>
      <c r="D6" s="282"/>
      <c r="E6" s="282"/>
      <c r="F6" s="282"/>
      <c r="G6" s="236"/>
      <c r="H6" s="6"/>
      <c r="I6" s="1"/>
    </row>
    <row r="7" spans="1:9" ht="12.75" customHeight="1" x14ac:dyDescent="0.2">
      <c r="A7" s="1"/>
      <c r="B7" s="281"/>
      <c r="C7" s="282"/>
      <c r="D7" s="282"/>
      <c r="E7" s="282"/>
      <c r="F7" s="282"/>
      <c r="G7" s="236"/>
      <c r="H7" s="6"/>
      <c r="I7" s="1"/>
    </row>
    <row r="8" spans="1:9" ht="7.5" customHeight="1" x14ac:dyDescent="0.2">
      <c r="A8" s="1"/>
      <c r="B8" s="283"/>
      <c r="C8" s="284"/>
      <c r="D8" s="284"/>
      <c r="E8" s="284"/>
      <c r="F8" s="284"/>
      <c r="G8" s="237"/>
      <c r="H8" s="6"/>
      <c r="I8" s="1"/>
    </row>
    <row r="9" spans="1:9" ht="24.95" customHeight="1" x14ac:dyDescent="0.2">
      <c r="A9" s="7"/>
      <c r="B9" s="8" t="s">
        <v>0</v>
      </c>
      <c r="C9" s="9" t="s">
        <v>1</v>
      </c>
      <c r="D9" s="9" t="s">
        <v>2</v>
      </c>
      <c r="E9" s="9" t="s">
        <v>3</v>
      </c>
      <c r="F9" s="9" t="s">
        <v>4</v>
      </c>
      <c r="G9" s="9" t="s">
        <v>5</v>
      </c>
      <c r="H9" s="10"/>
      <c r="I9" s="7"/>
    </row>
    <row r="10" spans="1:9" x14ac:dyDescent="0.2">
      <c r="A10" s="1"/>
      <c r="B10" s="41"/>
      <c r="C10" s="12"/>
      <c r="D10" s="13"/>
      <c r="E10" s="13"/>
      <c r="F10" s="14"/>
      <c r="G10" s="21"/>
      <c r="H10" s="16"/>
      <c r="I10" s="1"/>
    </row>
    <row r="11" spans="1:9" ht="51" x14ac:dyDescent="0.2">
      <c r="A11" s="1"/>
      <c r="B11" s="50" t="s">
        <v>133</v>
      </c>
      <c r="C11" s="18" t="s">
        <v>132</v>
      </c>
      <c r="D11" s="13"/>
      <c r="E11" s="13"/>
      <c r="F11" s="14"/>
      <c r="G11" s="21"/>
      <c r="H11" s="16"/>
      <c r="I11" s="1"/>
    </row>
    <row r="12" spans="1:9" x14ac:dyDescent="0.2">
      <c r="A12" s="1"/>
      <c r="B12" s="41"/>
      <c r="C12" s="12"/>
      <c r="D12" s="13"/>
      <c r="E12" s="13"/>
      <c r="F12" s="14"/>
      <c r="G12" s="21"/>
      <c r="H12" s="16"/>
      <c r="I12" s="1"/>
    </row>
    <row r="13" spans="1:9" x14ac:dyDescent="0.2">
      <c r="A13" s="1"/>
      <c r="B13" s="44" t="s">
        <v>131</v>
      </c>
      <c r="C13" s="12" t="s">
        <v>130</v>
      </c>
      <c r="D13" s="13"/>
      <c r="E13" s="13"/>
      <c r="F13" s="14"/>
      <c r="G13" s="21"/>
      <c r="H13" s="16"/>
      <c r="I13" s="1"/>
    </row>
    <row r="14" spans="1:9" x14ac:dyDescent="0.2">
      <c r="A14" s="1"/>
      <c r="B14" s="44"/>
      <c r="C14" s="12"/>
      <c r="D14" s="13"/>
      <c r="E14" s="13"/>
      <c r="F14" s="14"/>
      <c r="G14" s="21"/>
      <c r="H14" s="16"/>
      <c r="I14" s="1"/>
    </row>
    <row r="15" spans="1:9" x14ac:dyDescent="0.2">
      <c r="A15" s="1"/>
      <c r="B15" s="41" t="s">
        <v>129</v>
      </c>
      <c r="C15" s="12" t="s">
        <v>295</v>
      </c>
      <c r="D15" s="19"/>
      <c r="E15" s="20"/>
      <c r="F15" s="14"/>
      <c r="G15" s="21"/>
      <c r="H15" s="43"/>
      <c r="I15" s="1"/>
    </row>
    <row r="16" spans="1:9" x14ac:dyDescent="0.2">
      <c r="A16" s="1"/>
      <c r="B16" s="44"/>
      <c r="C16" s="12"/>
      <c r="D16" s="13"/>
      <c r="E16" s="22"/>
      <c r="F16" s="14"/>
      <c r="G16" s="21"/>
      <c r="H16" s="16"/>
      <c r="I16" s="1"/>
    </row>
    <row r="17" spans="1:9" ht="25.5" x14ac:dyDescent="0.2">
      <c r="A17" s="1"/>
      <c r="B17" s="44" t="s">
        <v>32</v>
      </c>
      <c r="C17" s="12" t="s">
        <v>353</v>
      </c>
      <c r="D17" s="13" t="s">
        <v>6</v>
      </c>
      <c r="E17" s="22">
        <v>20</v>
      </c>
      <c r="F17" s="14"/>
      <c r="G17" s="21"/>
      <c r="H17" s="16"/>
      <c r="I17" s="1"/>
    </row>
    <row r="18" spans="1:9" x14ac:dyDescent="0.2">
      <c r="A18" s="1"/>
      <c r="B18" s="44"/>
      <c r="C18" s="12"/>
      <c r="D18" s="13"/>
      <c r="E18" s="22"/>
      <c r="F18" s="14"/>
      <c r="G18" s="21"/>
      <c r="H18" s="16"/>
      <c r="I18" s="1"/>
    </row>
    <row r="19" spans="1:9" ht="25.5" x14ac:dyDescent="0.2">
      <c r="A19" s="1"/>
      <c r="B19" s="44" t="s">
        <v>33</v>
      </c>
      <c r="C19" s="12" t="s">
        <v>354</v>
      </c>
      <c r="D19" s="13" t="s">
        <v>6</v>
      </c>
      <c r="E19" s="22">
        <v>20</v>
      </c>
      <c r="F19" s="14"/>
      <c r="G19" s="21"/>
      <c r="H19" s="16"/>
      <c r="I19" s="1"/>
    </row>
    <row r="20" spans="1:9" x14ac:dyDescent="0.2">
      <c r="A20" s="1"/>
      <c r="B20" s="44"/>
      <c r="C20" s="23"/>
      <c r="D20" s="46"/>
      <c r="E20" s="22"/>
      <c r="F20" s="14"/>
      <c r="G20" s="21"/>
      <c r="H20" s="47"/>
      <c r="I20" s="1"/>
    </row>
    <row r="21" spans="1:9" x14ac:dyDescent="0.2">
      <c r="A21" s="1"/>
      <c r="B21" s="44" t="s">
        <v>128</v>
      </c>
      <c r="C21" s="12" t="s">
        <v>127</v>
      </c>
      <c r="D21" s="13"/>
      <c r="E21" s="22"/>
      <c r="F21" s="14"/>
      <c r="G21" s="21"/>
      <c r="H21" s="43"/>
      <c r="I21" s="1"/>
    </row>
    <row r="22" spans="1:9" x14ac:dyDescent="0.2">
      <c r="A22" s="1"/>
      <c r="B22" s="44"/>
      <c r="C22" s="12"/>
      <c r="D22" s="13"/>
      <c r="E22" s="22"/>
      <c r="F22" s="14"/>
      <c r="G22" s="21"/>
      <c r="H22" s="16"/>
      <c r="I22" s="1"/>
    </row>
    <row r="23" spans="1:9" x14ac:dyDescent="0.2">
      <c r="A23" s="1"/>
      <c r="B23" s="44" t="s">
        <v>126</v>
      </c>
      <c r="C23" s="12" t="s">
        <v>296</v>
      </c>
      <c r="D23" s="13"/>
      <c r="E23" s="22"/>
      <c r="F23" s="14"/>
      <c r="G23" s="21"/>
      <c r="H23" s="16"/>
      <c r="I23" s="1"/>
    </row>
    <row r="24" spans="1:9" x14ac:dyDescent="0.2">
      <c r="A24" s="1"/>
      <c r="B24" s="44"/>
      <c r="C24" s="12"/>
      <c r="D24" s="13"/>
      <c r="E24" s="22"/>
      <c r="F24" s="14"/>
      <c r="G24" s="21"/>
      <c r="H24" s="16"/>
      <c r="I24" s="1"/>
    </row>
    <row r="25" spans="1:9" ht="24" x14ac:dyDescent="0.2">
      <c r="A25" s="1"/>
      <c r="B25" s="44" t="s">
        <v>32</v>
      </c>
      <c r="C25" s="187" t="s">
        <v>355</v>
      </c>
      <c r="D25" s="13" t="s">
        <v>6</v>
      </c>
      <c r="E25" s="22">
        <v>20</v>
      </c>
      <c r="F25" s="14"/>
      <c r="G25" s="21"/>
      <c r="H25" s="16"/>
      <c r="I25" s="1"/>
    </row>
    <row r="26" spans="1:9" x14ac:dyDescent="0.2">
      <c r="A26" s="1"/>
      <c r="B26" s="44"/>
      <c r="C26" s="187"/>
      <c r="D26" s="13"/>
      <c r="E26" s="22"/>
      <c r="F26" s="14"/>
      <c r="G26" s="21"/>
      <c r="H26" s="16"/>
      <c r="I26" s="1"/>
    </row>
    <row r="27" spans="1:9" ht="24" x14ac:dyDescent="0.2">
      <c r="A27" s="1"/>
      <c r="B27" s="44" t="s">
        <v>33</v>
      </c>
      <c r="C27" s="187" t="s">
        <v>356</v>
      </c>
      <c r="D27" s="13" t="s">
        <v>6</v>
      </c>
      <c r="E27" s="22">
        <v>20</v>
      </c>
      <c r="F27" s="14"/>
      <c r="G27" s="21"/>
      <c r="H27" s="16"/>
      <c r="I27" s="1"/>
    </row>
    <row r="28" spans="1:9" x14ac:dyDescent="0.2">
      <c r="A28" s="1"/>
      <c r="B28" s="44"/>
      <c r="C28" s="12"/>
      <c r="D28" s="13"/>
      <c r="E28" s="22"/>
      <c r="F28" s="14"/>
      <c r="G28" s="21"/>
      <c r="H28" s="16"/>
      <c r="I28" s="1"/>
    </row>
    <row r="29" spans="1:9" ht="38.25" x14ac:dyDescent="0.2">
      <c r="A29" s="1"/>
      <c r="B29" s="44" t="s">
        <v>125</v>
      </c>
      <c r="C29" s="12" t="s">
        <v>124</v>
      </c>
      <c r="D29" s="13"/>
      <c r="E29" s="13"/>
      <c r="F29" s="14"/>
      <c r="G29" s="21"/>
      <c r="H29" s="16"/>
      <c r="I29" s="1"/>
    </row>
    <row r="30" spans="1:9" x14ac:dyDescent="0.2">
      <c r="A30" s="1"/>
      <c r="B30" s="44"/>
      <c r="C30" s="12"/>
      <c r="D30" s="13"/>
      <c r="E30" s="13"/>
      <c r="F30" s="14"/>
      <c r="G30" s="21"/>
      <c r="H30" s="16"/>
      <c r="I30" s="1"/>
    </row>
    <row r="31" spans="1:9" ht="25.5" x14ac:dyDescent="0.2">
      <c r="A31" s="1"/>
      <c r="B31" s="44" t="s">
        <v>123</v>
      </c>
      <c r="C31" s="12" t="s">
        <v>122</v>
      </c>
      <c r="D31" s="13" t="s">
        <v>6</v>
      </c>
      <c r="E31" s="13">
        <v>20</v>
      </c>
      <c r="F31" s="14"/>
      <c r="G31" s="21"/>
      <c r="H31" s="16"/>
      <c r="I31" s="1"/>
    </row>
    <row r="32" spans="1:9" x14ac:dyDescent="0.2">
      <c r="A32" s="1"/>
      <c r="B32" s="44"/>
      <c r="C32" s="12"/>
      <c r="D32" s="46"/>
      <c r="E32" s="13"/>
      <c r="F32" s="14"/>
      <c r="G32" s="21"/>
      <c r="H32" s="16"/>
      <c r="I32" s="1"/>
    </row>
    <row r="33" spans="1:9" ht="25.5" x14ac:dyDescent="0.2">
      <c r="A33" s="1"/>
      <c r="B33" s="44" t="s">
        <v>121</v>
      </c>
      <c r="C33" s="24" t="s">
        <v>120</v>
      </c>
      <c r="D33" s="46" t="s">
        <v>6</v>
      </c>
      <c r="E33" s="46">
        <v>10</v>
      </c>
      <c r="F33" s="14"/>
      <c r="G33" s="21"/>
      <c r="H33" s="47"/>
      <c r="I33" s="1"/>
    </row>
    <row r="34" spans="1:9" x14ac:dyDescent="0.2">
      <c r="A34" s="1"/>
      <c r="B34" s="44"/>
      <c r="C34" s="12"/>
      <c r="D34" s="13"/>
      <c r="E34" s="13"/>
      <c r="F34" s="14"/>
      <c r="G34" s="21"/>
      <c r="H34" s="16"/>
      <c r="I34" s="1"/>
    </row>
    <row r="35" spans="1:9" x14ac:dyDescent="0.2">
      <c r="B35" s="41"/>
      <c r="C35" s="12"/>
      <c r="D35" s="49"/>
      <c r="E35" s="20"/>
      <c r="F35" s="14"/>
      <c r="G35" s="21"/>
    </row>
    <row r="36" spans="1:9" x14ac:dyDescent="0.2">
      <c r="B36" s="44"/>
      <c r="C36" s="12"/>
      <c r="D36" s="13"/>
      <c r="E36" s="22"/>
      <c r="F36" s="14"/>
      <c r="G36" s="21"/>
    </row>
    <row r="37" spans="1:9" s="25" customFormat="1" ht="19.5" customHeight="1" x14ac:dyDescent="0.2">
      <c r="B37" s="87" t="str">
        <f>$B$11</f>
        <v>C3.3</v>
      </c>
      <c r="C37" s="27" t="s">
        <v>223</v>
      </c>
      <c r="D37" s="28"/>
      <c r="E37" s="29"/>
      <c r="F37" s="28"/>
      <c r="G37" s="167"/>
      <c r="H37" s="31"/>
    </row>
  </sheetData>
  <mergeCells count="7">
    <mergeCell ref="B6:F8"/>
    <mergeCell ref="G5:G8"/>
    <mergeCell ref="B5:F5"/>
    <mergeCell ref="B2:D2"/>
    <mergeCell ref="E2:G4"/>
    <mergeCell ref="B3:D3"/>
    <mergeCell ref="B4:D4"/>
  </mergeCells>
  <conditionalFormatting sqref="F28:G36">
    <cfRule type="expression" dxfId="49" priority="9">
      <formula>AND(#REF!=FALSE,$D28&lt;&gt;"P C Sum",$D28&lt;&gt;"PC Sum",$D28&lt;&gt;"P Sum",$D28&lt;&gt;"Prov Sum")</formula>
    </cfRule>
  </conditionalFormatting>
  <conditionalFormatting sqref="G37">
    <cfRule type="expression" dxfId="48" priority="8">
      <formula>AND(#REF!=FALSE,$D37&lt;&gt;"P C Sum",$D37&lt;&gt;"PC Sum",$D37&lt;&gt;"P Sum",$D37&lt;&gt;"Prov Sum")</formula>
    </cfRule>
  </conditionalFormatting>
  <conditionalFormatting sqref="F10:G18 F20:G26">
    <cfRule type="expression" dxfId="47" priority="7">
      <formula>AND(#REF!=FALSE,$D10&lt;&gt;"P C Sum",$D10&lt;&gt;"PC Sum",$D10&lt;&gt;"P Sum",$D10&lt;&gt;"Prov Sum")</formula>
    </cfRule>
  </conditionalFormatting>
  <conditionalFormatting sqref="F19:G19">
    <cfRule type="expression" dxfId="46" priority="2">
      <formula>AND(#REF!=FALSE,$D19&lt;&gt;"P C Sum",$D19&lt;&gt;"PC Sum",$D19&lt;&gt;"P Sum",$D19&lt;&gt;"Prov Sum")</formula>
    </cfRule>
  </conditionalFormatting>
  <conditionalFormatting sqref="F27:G27">
    <cfRule type="expression" dxfId="45" priority="1">
      <formula>AND(#REF!=FALSE,$D27&lt;&gt;"P C Sum",$D27&lt;&gt;"PC Sum",$D27&lt;&gt;"P Sum",$D27&lt;&gt;"Prov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8"/>
  <sheetViews>
    <sheetView view="pageBreakPreview" zoomScaleNormal="125" zoomScaleSheetLayoutView="100" zoomScalePageLayoutView="125" workbookViewId="0">
      <selection activeCell="E32" sqref="E32"/>
    </sheetView>
  </sheetViews>
  <sheetFormatPr defaultColWidth="6.85546875" defaultRowHeight="12.75" x14ac:dyDescent="0.2"/>
  <cols>
    <col min="1" max="1" width="0.7109375" style="60" customWidth="1"/>
    <col min="2" max="2" width="11.7109375" style="63" customWidth="1"/>
    <col min="3" max="3" width="45.7109375" style="176" customWidth="1"/>
    <col min="4" max="4" width="13.7109375" style="94" customWidth="1"/>
    <col min="5" max="5" width="15.7109375" style="94" customWidth="1"/>
    <col min="6" max="6" width="15.7109375" style="60" customWidth="1"/>
    <col min="7" max="7" width="15.7109375" style="61" customWidth="1"/>
    <col min="8" max="8" width="0.7109375" style="61" customWidth="1"/>
    <col min="9" max="16384" width="6.85546875" style="60"/>
  </cols>
  <sheetData>
    <row r="1" spans="2:8" x14ac:dyDescent="0.2">
      <c r="G1" s="197"/>
    </row>
    <row r="2" spans="2:8" x14ac:dyDescent="0.2">
      <c r="B2" s="277" t="s">
        <v>487</v>
      </c>
      <c r="C2" s="277"/>
      <c r="D2" s="277"/>
      <c r="E2" s="278" t="s">
        <v>494</v>
      </c>
      <c r="F2" s="278"/>
      <c r="G2" s="278"/>
    </row>
    <row r="3" spans="2:8" x14ac:dyDescent="0.2">
      <c r="B3" s="277" t="s">
        <v>489</v>
      </c>
      <c r="C3" s="277"/>
      <c r="D3" s="277"/>
      <c r="E3" s="278"/>
      <c r="F3" s="278"/>
      <c r="G3" s="278"/>
    </row>
    <row r="4" spans="2:8" x14ac:dyDescent="0.2">
      <c r="B4" s="280"/>
      <c r="C4" s="280"/>
      <c r="D4" s="280"/>
      <c r="E4" s="279"/>
      <c r="F4" s="279"/>
      <c r="G4" s="279"/>
    </row>
    <row r="5" spans="2:8" x14ac:dyDescent="0.2">
      <c r="B5" s="238" t="s">
        <v>8</v>
      </c>
      <c r="C5" s="239"/>
      <c r="D5" s="239"/>
      <c r="E5" s="239"/>
      <c r="F5" s="239"/>
      <c r="G5" s="241" t="str">
        <f>"CHAPTER "&amp;B11</f>
        <v>CHAPTER C4.1</v>
      </c>
      <c r="H5" s="204"/>
    </row>
    <row r="6" spans="2:8" ht="7.5" customHeight="1" x14ac:dyDescent="0.2">
      <c r="B6" s="281" t="s">
        <v>495</v>
      </c>
      <c r="C6" s="282"/>
      <c r="D6" s="282"/>
      <c r="E6" s="282"/>
      <c r="F6" s="282"/>
      <c r="G6" s="242"/>
      <c r="H6" s="95"/>
    </row>
    <row r="7" spans="2:8" ht="12.75" customHeight="1" x14ac:dyDescent="0.2">
      <c r="B7" s="281"/>
      <c r="C7" s="282"/>
      <c r="D7" s="282"/>
      <c r="E7" s="282"/>
      <c r="F7" s="282"/>
      <c r="G7" s="242"/>
      <c r="H7" s="95"/>
    </row>
    <row r="8" spans="2:8" ht="7.5" customHeight="1" x14ac:dyDescent="0.2">
      <c r="B8" s="283"/>
      <c r="C8" s="284"/>
      <c r="D8" s="284"/>
      <c r="E8" s="284"/>
      <c r="F8" s="284"/>
      <c r="G8" s="243"/>
      <c r="H8" s="95"/>
    </row>
    <row r="9" spans="2:8" s="7" customFormat="1" ht="24.95" customHeight="1" x14ac:dyDescent="0.2">
      <c r="B9" s="8" t="s">
        <v>0</v>
      </c>
      <c r="C9" s="9" t="s">
        <v>1</v>
      </c>
      <c r="D9" s="9" t="s">
        <v>2</v>
      </c>
      <c r="E9" s="9" t="s">
        <v>3</v>
      </c>
      <c r="F9" s="9" t="s">
        <v>4</v>
      </c>
      <c r="G9" s="9" t="s">
        <v>5</v>
      </c>
      <c r="H9" s="206"/>
    </row>
    <row r="10" spans="2:8" x14ac:dyDescent="0.2">
      <c r="B10" s="198"/>
      <c r="C10" s="175"/>
      <c r="D10" s="177"/>
      <c r="E10" s="70"/>
      <c r="F10" s="71"/>
      <c r="G10" s="15"/>
      <c r="H10" s="16"/>
    </row>
    <row r="11" spans="2:8" x14ac:dyDescent="0.2">
      <c r="B11" s="88" t="s">
        <v>224</v>
      </c>
      <c r="C11" s="205" t="s">
        <v>225</v>
      </c>
      <c r="D11" s="64"/>
      <c r="E11" s="70"/>
      <c r="F11" s="71"/>
      <c r="G11" s="15"/>
      <c r="H11" s="16"/>
    </row>
    <row r="12" spans="2:8" x14ac:dyDescent="0.2">
      <c r="B12" s="199"/>
      <c r="D12" s="64"/>
      <c r="E12" s="70"/>
      <c r="F12" s="71"/>
      <c r="G12" s="21"/>
      <c r="H12" s="16"/>
    </row>
    <row r="13" spans="2:8" x14ac:dyDescent="0.2">
      <c r="B13" s="200" t="s">
        <v>188</v>
      </c>
      <c r="C13" s="201" t="s">
        <v>187</v>
      </c>
      <c r="D13" s="64"/>
      <c r="E13" s="20"/>
      <c r="F13" s="71"/>
      <c r="G13" s="21"/>
      <c r="H13" s="37"/>
    </row>
    <row r="14" spans="2:8" x14ac:dyDescent="0.2">
      <c r="B14" s="199"/>
      <c r="D14" s="66"/>
      <c r="E14" s="22"/>
      <c r="F14" s="71"/>
      <c r="G14" s="21"/>
      <c r="H14" s="16"/>
    </row>
    <row r="15" spans="2:8" ht="14.25" x14ac:dyDescent="0.2">
      <c r="B15" s="200" t="s">
        <v>186</v>
      </c>
      <c r="C15" s="201" t="s">
        <v>185</v>
      </c>
      <c r="D15" s="64" t="s">
        <v>21</v>
      </c>
      <c r="E15" s="22">
        <v>150</v>
      </c>
      <c r="F15" s="14"/>
      <c r="G15" s="21"/>
      <c r="H15" s="16"/>
    </row>
    <row r="16" spans="2:8" x14ac:dyDescent="0.2">
      <c r="B16" s="200"/>
      <c r="C16" s="201"/>
      <c r="D16" s="64"/>
      <c r="E16" s="22"/>
      <c r="F16" s="14"/>
      <c r="G16" s="21"/>
      <c r="H16" s="16"/>
    </row>
    <row r="17" spans="2:8" ht="25.5" x14ac:dyDescent="0.2">
      <c r="B17" s="200" t="s">
        <v>184</v>
      </c>
      <c r="C17" s="201" t="s">
        <v>183</v>
      </c>
      <c r="D17" s="64"/>
      <c r="E17" s="64"/>
      <c r="F17" s="14"/>
      <c r="G17" s="21"/>
      <c r="H17" s="37"/>
    </row>
    <row r="18" spans="2:8" x14ac:dyDescent="0.2">
      <c r="B18" s="199"/>
      <c r="D18" s="64"/>
      <c r="E18" s="64"/>
      <c r="F18" s="14"/>
      <c r="G18" s="21"/>
      <c r="H18" s="37"/>
    </row>
    <row r="19" spans="2:8" ht="14.25" x14ac:dyDescent="0.2">
      <c r="B19" s="200" t="s">
        <v>182</v>
      </c>
      <c r="C19" s="201" t="s">
        <v>105</v>
      </c>
      <c r="D19" s="64" t="s">
        <v>21</v>
      </c>
      <c r="E19" s="64">
        <f>C5.3!E17*0.2</f>
        <v>1950</v>
      </c>
      <c r="F19" s="14"/>
      <c r="G19" s="21"/>
      <c r="H19" s="37"/>
    </row>
    <row r="20" spans="2:8" x14ac:dyDescent="0.2">
      <c r="B20" s="199"/>
      <c r="D20" s="64"/>
      <c r="E20" s="64"/>
      <c r="F20" s="14"/>
      <c r="G20" s="21"/>
      <c r="H20" s="37"/>
    </row>
    <row r="21" spans="2:8" ht="14.25" x14ac:dyDescent="0.2">
      <c r="B21" s="200" t="s">
        <v>181</v>
      </c>
      <c r="C21" s="201" t="s">
        <v>180</v>
      </c>
      <c r="D21" s="64" t="s">
        <v>21</v>
      </c>
      <c r="E21" s="20">
        <f>C5.3!E17*0.9*0.65</f>
        <v>5703.75</v>
      </c>
      <c r="F21" s="14"/>
      <c r="G21" s="21"/>
      <c r="H21" s="37"/>
    </row>
    <row r="22" spans="2:8" x14ac:dyDescent="0.2">
      <c r="B22" s="199"/>
      <c r="D22" s="64"/>
      <c r="E22" s="64"/>
      <c r="F22" s="14"/>
      <c r="G22" s="21"/>
      <c r="H22" s="37"/>
    </row>
    <row r="23" spans="2:8" ht="25.5" x14ac:dyDescent="0.2">
      <c r="B23" s="200" t="s">
        <v>179</v>
      </c>
      <c r="C23" s="201" t="s">
        <v>178</v>
      </c>
      <c r="D23" s="64"/>
      <c r="E23" s="64"/>
      <c r="F23" s="14"/>
      <c r="G23" s="21"/>
      <c r="H23" s="37"/>
    </row>
    <row r="24" spans="2:8" x14ac:dyDescent="0.2">
      <c r="B24" s="199"/>
      <c r="D24" s="64"/>
      <c r="E24" s="64"/>
      <c r="F24" s="14"/>
      <c r="G24" s="21"/>
      <c r="H24" s="37"/>
    </row>
    <row r="25" spans="2:8" x14ac:dyDescent="0.2">
      <c r="B25" s="200" t="s">
        <v>32</v>
      </c>
      <c r="C25" s="201" t="s">
        <v>428</v>
      </c>
      <c r="D25" s="66" t="s">
        <v>19</v>
      </c>
      <c r="E25" s="64">
        <v>1</v>
      </c>
      <c r="F25" s="14"/>
      <c r="G25" s="21"/>
      <c r="H25" s="37"/>
    </row>
    <row r="26" spans="2:8" x14ac:dyDescent="0.2">
      <c r="B26" s="200"/>
      <c r="C26" s="201"/>
      <c r="D26" s="66"/>
      <c r="E26" s="64"/>
      <c r="F26" s="14"/>
      <c r="G26" s="21"/>
      <c r="H26" s="37"/>
    </row>
    <row r="27" spans="2:8" x14ac:dyDescent="0.2">
      <c r="B27" s="89"/>
      <c r="D27" s="64"/>
      <c r="E27" s="64"/>
      <c r="F27" s="71"/>
      <c r="G27" s="21"/>
      <c r="H27" s="37"/>
    </row>
    <row r="28" spans="2:8" s="25" customFormat="1" ht="19.5" customHeight="1" x14ac:dyDescent="0.2">
      <c r="B28" s="87" t="str">
        <f>$B$11</f>
        <v>C4.1</v>
      </c>
      <c r="C28" s="27" t="s">
        <v>223</v>
      </c>
      <c r="D28" s="174"/>
      <c r="E28" s="174"/>
      <c r="F28" s="28"/>
      <c r="G28" s="167"/>
      <c r="H28" s="31"/>
    </row>
  </sheetData>
  <mergeCells count="7">
    <mergeCell ref="B5:F5"/>
    <mergeCell ref="G5:G8"/>
    <mergeCell ref="B6:F8"/>
    <mergeCell ref="B2:D2"/>
    <mergeCell ref="E2:G4"/>
    <mergeCell ref="B3:D3"/>
    <mergeCell ref="B4:D4"/>
  </mergeCells>
  <conditionalFormatting sqref="F15:G26">
    <cfRule type="expression" dxfId="44" priority="2">
      <formula>AND(#REF!=FALSE,$D15&lt;&gt;"P C Sum",$D15&lt;&gt;"PC Sum",$D15&lt;&gt;"P Sum",$D15&lt;&gt;"Prov Sum")</formula>
    </cfRule>
  </conditionalFormatting>
  <conditionalFormatting sqref="G28">
    <cfRule type="expression" dxfId="43" priority="1">
      <formula>AND(#REF!=FALSE,$D28&lt;&gt;"P C Sum",$D28&lt;&gt;"PC Sum",$D28&lt;&gt;"P Sum",$D28&lt;&gt;"Prov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0"/>
  <sheetViews>
    <sheetView view="pageBreakPreview" zoomScaleNormal="125" zoomScaleSheetLayoutView="100" zoomScalePageLayoutView="125" workbookViewId="0">
      <selection activeCell="D31" sqref="D31"/>
    </sheetView>
  </sheetViews>
  <sheetFormatPr defaultColWidth="6.85546875" defaultRowHeight="12.75" x14ac:dyDescent="0.2"/>
  <cols>
    <col min="1" max="1" width="0.7109375" style="76" customWidth="1"/>
    <col min="2" max="2" width="11.7109375" style="202" customWidth="1"/>
    <col min="3" max="3" width="45.7109375" style="176" customWidth="1"/>
    <col min="4" max="4" width="13.7109375" style="207" customWidth="1"/>
    <col min="5" max="5" width="15.7109375" style="207" customWidth="1"/>
    <col min="6" max="6" width="15.7109375" style="76" customWidth="1"/>
    <col min="7" max="7" width="15.7109375" style="151" customWidth="1"/>
    <col min="8" max="8" width="0.7109375" style="151" customWidth="1"/>
    <col min="9" max="16384" width="6.85546875" style="76"/>
  </cols>
  <sheetData>
    <row r="1" spans="2:8" x14ac:dyDescent="0.2">
      <c r="G1" s="203"/>
    </row>
    <row r="2" spans="2:8" ht="12" customHeight="1" x14ac:dyDescent="0.2">
      <c r="B2" s="277" t="s">
        <v>487</v>
      </c>
      <c r="C2" s="277"/>
      <c r="E2" s="285"/>
      <c r="F2" s="275"/>
      <c r="G2" s="286" t="s">
        <v>494</v>
      </c>
    </row>
    <row r="3" spans="2:8" x14ac:dyDescent="0.2">
      <c r="B3" s="277" t="s">
        <v>489</v>
      </c>
      <c r="C3" s="277"/>
      <c r="E3" s="285"/>
      <c r="F3" s="275"/>
      <c r="G3" s="275"/>
    </row>
    <row r="4" spans="2:8" x14ac:dyDescent="0.2">
      <c r="B4" s="280"/>
      <c r="C4" s="280"/>
      <c r="D4" s="135"/>
      <c r="E4" s="287"/>
      <c r="F4" s="276"/>
      <c r="G4" s="276"/>
    </row>
    <row r="5" spans="2:8" ht="12.75" customHeight="1" x14ac:dyDescent="0.2">
      <c r="B5" s="245" t="s">
        <v>8</v>
      </c>
      <c r="C5" s="246"/>
      <c r="D5" s="246"/>
      <c r="E5" s="246"/>
      <c r="F5" s="246"/>
      <c r="G5" s="235" t="str">
        <f>"CHAPTER "&amp;B11</f>
        <v>CHAPTER C5.1</v>
      </c>
      <c r="H5" s="208"/>
    </row>
    <row r="6" spans="2:8" ht="7.5" customHeight="1" x14ac:dyDescent="0.2">
      <c r="B6" s="281" t="s">
        <v>495</v>
      </c>
      <c r="C6" s="282"/>
      <c r="D6" s="282"/>
      <c r="E6" s="282"/>
      <c r="F6" s="282"/>
      <c r="G6" s="236"/>
      <c r="H6" s="95"/>
    </row>
    <row r="7" spans="2:8" ht="12.75" customHeight="1" x14ac:dyDescent="0.2">
      <c r="B7" s="281"/>
      <c r="C7" s="282"/>
      <c r="D7" s="282"/>
      <c r="E7" s="282"/>
      <c r="F7" s="282"/>
      <c r="G7" s="236"/>
      <c r="H7" s="95"/>
    </row>
    <row r="8" spans="2:8" ht="7.5" customHeight="1" x14ac:dyDescent="0.2">
      <c r="B8" s="283"/>
      <c r="C8" s="284"/>
      <c r="D8" s="284"/>
      <c r="E8" s="284"/>
      <c r="F8" s="284"/>
      <c r="G8" s="237"/>
      <c r="H8" s="95"/>
    </row>
    <row r="9" spans="2:8" s="206" customFormat="1" ht="24.95" customHeight="1" x14ac:dyDescent="0.2">
      <c r="B9" s="8" t="s">
        <v>0</v>
      </c>
      <c r="C9" s="9" t="s">
        <v>1</v>
      </c>
      <c r="D9" s="9" t="s">
        <v>2</v>
      </c>
      <c r="E9" s="9" t="s">
        <v>3</v>
      </c>
      <c r="F9" s="9" t="s">
        <v>4</v>
      </c>
      <c r="G9" s="9" t="s">
        <v>5</v>
      </c>
    </row>
    <row r="10" spans="2:8" x14ac:dyDescent="0.2">
      <c r="B10" s="89"/>
      <c r="C10" s="110"/>
      <c r="D10" s="70"/>
      <c r="E10" s="70"/>
      <c r="F10" s="35"/>
      <c r="G10" s="35"/>
      <c r="H10" s="16"/>
    </row>
    <row r="11" spans="2:8" x14ac:dyDescent="0.2">
      <c r="B11" s="50" t="s">
        <v>101</v>
      </c>
      <c r="C11" s="18" t="s">
        <v>102</v>
      </c>
      <c r="D11" s="64"/>
      <c r="E11" s="64"/>
      <c r="F11" s="35"/>
      <c r="G11" s="35"/>
      <c r="H11" s="37"/>
    </row>
    <row r="12" spans="2:8" x14ac:dyDescent="0.2">
      <c r="B12" s="89"/>
      <c r="C12" s="110"/>
      <c r="D12" s="64"/>
      <c r="E12" s="64"/>
      <c r="F12" s="35"/>
      <c r="G12" s="35"/>
      <c r="H12" s="37"/>
    </row>
    <row r="13" spans="2:8" x14ac:dyDescent="0.2">
      <c r="B13" s="50" t="s">
        <v>104</v>
      </c>
      <c r="C13" s="18" t="s">
        <v>103</v>
      </c>
      <c r="D13" s="64"/>
      <c r="E13" s="64"/>
      <c r="F13" s="71"/>
      <c r="G13" s="21"/>
      <c r="H13" s="37"/>
    </row>
    <row r="14" spans="2:8" x14ac:dyDescent="0.2">
      <c r="B14" s="89"/>
      <c r="C14" s="110"/>
      <c r="D14" s="64"/>
      <c r="E14" s="64"/>
      <c r="F14" s="71"/>
      <c r="G14" s="21"/>
      <c r="H14" s="37"/>
    </row>
    <row r="15" spans="2:8" ht="14.25" x14ac:dyDescent="0.2">
      <c r="B15" s="89" t="s">
        <v>429</v>
      </c>
      <c r="C15" s="110" t="s">
        <v>430</v>
      </c>
      <c r="D15" s="64" t="s">
        <v>21</v>
      </c>
      <c r="E15" s="20">
        <f>20000*0.15*6*0.65</f>
        <v>11700</v>
      </c>
      <c r="F15" s="14"/>
      <c r="G15" s="21"/>
      <c r="H15" s="38"/>
    </row>
    <row r="16" spans="2:8" x14ac:dyDescent="0.2">
      <c r="B16" s="89"/>
      <c r="C16" s="110"/>
      <c r="D16" s="64"/>
      <c r="E16" s="64"/>
      <c r="F16" s="71"/>
      <c r="G16" s="21"/>
      <c r="H16" s="37"/>
    </row>
    <row r="17" spans="2:8" x14ac:dyDescent="0.2">
      <c r="B17" s="89"/>
      <c r="C17" s="110"/>
      <c r="D17" s="64"/>
      <c r="E17" s="64"/>
      <c r="F17" s="14"/>
      <c r="G17" s="21"/>
      <c r="H17" s="37"/>
    </row>
    <row r="18" spans="2:8" x14ac:dyDescent="0.2">
      <c r="B18" s="89"/>
      <c r="C18" s="110"/>
      <c r="D18" s="64"/>
      <c r="E18" s="64"/>
      <c r="F18" s="14"/>
      <c r="G18" s="21"/>
      <c r="H18" s="37"/>
    </row>
    <row r="19" spans="2:8" x14ac:dyDescent="0.2">
      <c r="B19" s="89"/>
      <c r="C19" s="110"/>
      <c r="D19" s="64"/>
      <c r="E19" s="64"/>
      <c r="F19" s="71"/>
      <c r="G19" s="21"/>
      <c r="H19" s="37"/>
    </row>
    <row r="20" spans="2:8" s="25" customFormat="1" ht="19.5" customHeight="1" x14ac:dyDescent="0.2">
      <c r="B20" s="87" t="str">
        <f>$B$11</f>
        <v>C5.1</v>
      </c>
      <c r="C20" s="27" t="s">
        <v>223</v>
      </c>
      <c r="D20" s="28"/>
      <c r="E20" s="174"/>
      <c r="F20" s="28"/>
      <c r="G20" s="167"/>
      <c r="H20" s="31"/>
    </row>
  </sheetData>
  <mergeCells count="6">
    <mergeCell ref="B2:C2"/>
    <mergeCell ref="B3:C3"/>
    <mergeCell ref="B5:F5"/>
    <mergeCell ref="G5:G8"/>
    <mergeCell ref="B6:F8"/>
    <mergeCell ref="B4:C4"/>
  </mergeCells>
  <conditionalFormatting sqref="F17:G18">
    <cfRule type="expression" dxfId="42" priority="3">
      <formula>AND(#REF!=FALSE,$D17&lt;&gt;"P C Sum",$D17&lt;&gt;"PC Sum",$D17&lt;&gt;"P Sum",$D17&lt;&gt;"Prov Sum")</formula>
    </cfRule>
  </conditionalFormatting>
  <conditionalFormatting sqref="G20">
    <cfRule type="expression" dxfId="41" priority="2">
      <formula>AND(#REF!=FALSE,$D20&lt;&gt;"P C Sum",$D20&lt;&gt;"PC Sum",$D20&lt;&gt;"P Sum",$D20&lt;&gt;"Prov Sum")</formula>
    </cfRule>
  </conditionalFormatting>
  <conditionalFormatting sqref="F15:G15">
    <cfRule type="expression" dxfId="40" priority="1">
      <formula>AND(#REF!=FALSE,$D15&lt;&gt;"P C Sum",$D15&lt;&gt;"PC Sum",$D15&lt;&gt;"P Sum",$D15&lt;&gt;"Prov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3"/>
  <sheetViews>
    <sheetView view="pageBreakPreview" zoomScaleNormal="125" zoomScaleSheetLayoutView="100" zoomScalePageLayoutView="125" workbookViewId="0">
      <selection activeCell="D37" sqref="D37"/>
    </sheetView>
  </sheetViews>
  <sheetFormatPr defaultColWidth="6.85546875" defaultRowHeight="12.75" x14ac:dyDescent="0.2"/>
  <cols>
    <col min="1" max="1" width="0.7109375" style="60" customWidth="1"/>
    <col min="2" max="2" width="11.7109375" style="63" customWidth="1"/>
    <col min="3" max="3" width="45.7109375" style="176" customWidth="1"/>
    <col min="4" max="4" width="13.7109375" style="94" customWidth="1"/>
    <col min="5" max="5" width="15.7109375" style="94" customWidth="1"/>
    <col min="6" max="6" width="15.7109375" style="60" customWidth="1"/>
    <col min="7" max="7" width="15.7109375" style="61" customWidth="1"/>
    <col min="8" max="8" width="0.7109375" style="61" customWidth="1"/>
    <col min="9" max="16384" width="6.85546875" style="60"/>
  </cols>
  <sheetData>
    <row r="1" spans="2:8" x14ac:dyDescent="0.2">
      <c r="G1" s="68"/>
    </row>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8</v>
      </c>
      <c r="C5" s="239"/>
      <c r="D5" s="239"/>
      <c r="E5" s="239"/>
      <c r="F5" s="239"/>
      <c r="G5" s="241" t="str">
        <f>"CHAPTER "&amp;B11</f>
        <v>CHAPTER C5.3</v>
      </c>
      <c r="H5" s="204"/>
    </row>
    <row r="6" spans="2:8" ht="7.5" customHeight="1" x14ac:dyDescent="0.2">
      <c r="B6" s="231" t="s">
        <v>495</v>
      </c>
      <c r="C6" s="232"/>
      <c r="D6" s="232"/>
      <c r="E6" s="232"/>
      <c r="F6" s="232"/>
      <c r="G6" s="242"/>
      <c r="H6" s="95"/>
    </row>
    <row r="7" spans="2:8" ht="12.75" customHeight="1" x14ac:dyDescent="0.2">
      <c r="B7" s="231"/>
      <c r="C7" s="232"/>
      <c r="D7" s="232"/>
      <c r="E7" s="232"/>
      <c r="F7" s="232"/>
      <c r="G7" s="242"/>
      <c r="H7" s="95"/>
    </row>
    <row r="8" spans="2:8" ht="7.5" customHeight="1" x14ac:dyDescent="0.2">
      <c r="B8" s="233"/>
      <c r="C8" s="234"/>
      <c r="D8" s="234"/>
      <c r="E8" s="234"/>
      <c r="F8" s="234"/>
      <c r="G8" s="243"/>
      <c r="H8" s="95"/>
    </row>
    <row r="9" spans="2:8" s="7" customFormat="1" ht="24.95" customHeight="1" x14ac:dyDescent="0.2">
      <c r="B9" s="8" t="s">
        <v>0</v>
      </c>
      <c r="C9" s="9" t="s">
        <v>1</v>
      </c>
      <c r="D9" s="9" t="s">
        <v>2</v>
      </c>
      <c r="E9" s="9" t="s">
        <v>3</v>
      </c>
      <c r="F9" s="9" t="s">
        <v>4</v>
      </c>
      <c r="G9" s="9" t="s">
        <v>5</v>
      </c>
      <c r="H9" s="206"/>
    </row>
    <row r="10" spans="2:8" x14ac:dyDescent="0.2">
      <c r="B10" s="111"/>
      <c r="C10" s="110"/>
      <c r="D10" s="70"/>
      <c r="E10" s="70"/>
      <c r="F10" s="35"/>
      <c r="G10" s="35"/>
      <c r="H10" s="16"/>
    </row>
    <row r="11" spans="2:8" x14ac:dyDescent="0.2">
      <c r="B11" s="50" t="s">
        <v>108</v>
      </c>
      <c r="C11" s="18" t="s">
        <v>109</v>
      </c>
      <c r="D11" s="64"/>
      <c r="E11" s="64"/>
      <c r="F11" s="35"/>
      <c r="G11" s="35"/>
      <c r="H11" s="37"/>
    </row>
    <row r="12" spans="2:8" x14ac:dyDescent="0.2">
      <c r="B12" s="89"/>
      <c r="C12" s="110"/>
      <c r="D12" s="64"/>
      <c r="E12" s="64"/>
      <c r="F12" s="35"/>
      <c r="G12" s="35"/>
      <c r="H12" s="37"/>
    </row>
    <row r="13" spans="2:8" x14ac:dyDescent="0.2">
      <c r="B13" s="89" t="s">
        <v>111</v>
      </c>
      <c r="C13" s="110" t="s">
        <v>112</v>
      </c>
      <c r="D13" s="64"/>
      <c r="E13" s="20"/>
      <c r="F13" s="35"/>
      <c r="G13" s="35"/>
      <c r="H13" s="38"/>
    </row>
    <row r="14" spans="2:8" x14ac:dyDescent="0.2">
      <c r="B14" s="89"/>
      <c r="C14" s="110"/>
      <c r="D14" s="64"/>
      <c r="E14" s="20"/>
      <c r="F14" s="35"/>
      <c r="G14" s="35"/>
      <c r="H14" s="38"/>
    </row>
    <row r="15" spans="2:8" ht="25.5" x14ac:dyDescent="0.2">
      <c r="B15" s="89" t="s">
        <v>110</v>
      </c>
      <c r="C15" s="110" t="s">
        <v>305</v>
      </c>
      <c r="D15" s="64"/>
      <c r="E15" s="20"/>
      <c r="F15" s="14"/>
      <c r="G15" s="21"/>
      <c r="H15" s="38"/>
    </row>
    <row r="16" spans="2:8" x14ac:dyDescent="0.2">
      <c r="B16" s="89"/>
      <c r="C16" s="110"/>
      <c r="D16" s="64"/>
      <c r="E16" s="20"/>
      <c r="F16" s="14"/>
      <c r="G16" s="21"/>
    </row>
    <row r="17" spans="2:8" ht="25.5" x14ac:dyDescent="0.2">
      <c r="B17" s="89" t="s">
        <v>114</v>
      </c>
      <c r="C17" s="110" t="s">
        <v>431</v>
      </c>
      <c r="D17" s="64" t="s">
        <v>189</v>
      </c>
      <c r="E17" s="20">
        <f>20000*0.15*5*0.65</f>
        <v>9750</v>
      </c>
      <c r="F17" s="14"/>
      <c r="G17" s="21"/>
    </row>
    <row r="18" spans="2:8" x14ac:dyDescent="0.2">
      <c r="B18" s="89"/>
      <c r="C18" s="110"/>
      <c r="D18" s="64"/>
      <c r="E18" s="20"/>
      <c r="F18" s="14"/>
      <c r="G18" s="21"/>
    </row>
    <row r="19" spans="2:8" x14ac:dyDescent="0.2">
      <c r="B19" s="89"/>
      <c r="C19" s="110"/>
      <c r="D19" s="64"/>
      <c r="E19" s="20"/>
      <c r="F19" s="14"/>
      <c r="G19" s="21"/>
      <c r="H19" s="38"/>
    </row>
    <row r="20" spans="2:8" x14ac:dyDescent="0.2">
      <c r="B20" s="89"/>
      <c r="C20" s="110"/>
      <c r="D20" s="64"/>
      <c r="E20" s="20"/>
      <c r="F20" s="14"/>
      <c r="G20" s="21"/>
      <c r="H20" s="38"/>
    </row>
    <row r="21" spans="2:8" x14ac:dyDescent="0.2">
      <c r="B21" s="89"/>
      <c r="C21" s="110"/>
      <c r="D21" s="64"/>
      <c r="E21" s="20"/>
      <c r="F21" s="14"/>
      <c r="G21" s="21"/>
      <c r="H21" s="38"/>
    </row>
    <row r="22" spans="2:8" x14ac:dyDescent="0.2">
      <c r="B22" s="89"/>
      <c r="C22" s="110"/>
      <c r="D22" s="64"/>
      <c r="E22" s="20"/>
      <c r="F22" s="71"/>
      <c r="G22" s="21"/>
      <c r="H22" s="38"/>
    </row>
    <row r="23" spans="2:8" s="25" customFormat="1" ht="19.5" customHeight="1" x14ac:dyDescent="0.2">
      <c r="B23" s="87" t="str">
        <f>$B$11</f>
        <v>C5.3</v>
      </c>
      <c r="C23" s="27" t="s">
        <v>223</v>
      </c>
      <c r="D23" s="28"/>
      <c r="E23" s="174"/>
      <c r="F23" s="28"/>
      <c r="G23" s="167"/>
      <c r="H23" s="31"/>
    </row>
  </sheetData>
  <mergeCells count="4">
    <mergeCell ref="E2:G2"/>
    <mergeCell ref="B5:F5"/>
    <mergeCell ref="G5:G8"/>
    <mergeCell ref="B6:F8"/>
  </mergeCells>
  <conditionalFormatting sqref="F21:G21">
    <cfRule type="expression" dxfId="39" priority="3">
      <formula>AND(#REF!=FALSE,$D21&lt;&gt;"P C Sum",$D21&lt;&gt;"PC Sum",$D21&lt;&gt;"P Sum",$D21&lt;&gt;"Prov Sum")</formula>
    </cfRule>
  </conditionalFormatting>
  <conditionalFormatting sqref="G23">
    <cfRule type="expression" dxfId="38" priority="2">
      <formula>AND(#REF!=FALSE,$D23&lt;&gt;"P C Sum",$D23&lt;&gt;"PC Sum",$D23&lt;&gt;"P Sum",$D23&lt;&gt;"Prov Sum")</formula>
    </cfRule>
  </conditionalFormatting>
  <conditionalFormatting sqref="F15:G20">
    <cfRule type="expression" dxfId="37" priority="1">
      <formula>AND(#REF!=FALSE,$D15&lt;&gt;"P C Sum",$D15&lt;&gt;"PC Sum",$D15&lt;&gt;"P Sum",$D15&lt;&gt;"Prov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77"/>
  <sheetViews>
    <sheetView view="pageBreakPreview" zoomScaleNormal="125" zoomScaleSheetLayoutView="100" zoomScalePageLayoutView="125" workbookViewId="0">
      <pane xSplit="4" ySplit="2" topLeftCell="E3" activePane="bottomRight" state="frozen"/>
      <selection activeCell="K39" sqref="K39"/>
      <selection pane="topRight" activeCell="K39" sqref="K39"/>
      <selection pane="bottomLeft" activeCell="K39" sqref="K39"/>
      <selection pane="bottomRight" activeCell="C56" sqref="C56"/>
    </sheetView>
  </sheetViews>
  <sheetFormatPr defaultColWidth="8.85546875" defaultRowHeight="12.75" x14ac:dyDescent="0.2"/>
  <cols>
    <col min="1" max="1" width="0.7109375" style="60" customWidth="1"/>
    <col min="2" max="2" width="11.5703125" style="63" customWidth="1"/>
    <col min="3" max="3" width="45.5703125" style="62" customWidth="1"/>
    <col min="4" max="4" width="13.7109375" style="94" customWidth="1"/>
    <col min="5" max="5" width="15.5703125" style="94" customWidth="1"/>
    <col min="6" max="6" width="15.5703125" style="60" customWidth="1"/>
    <col min="7" max="7" width="15.5703125" style="61" customWidth="1"/>
    <col min="8" max="8" width="0.7109375" style="61" customWidth="1"/>
    <col min="9" max="16384" width="8.85546875" style="60"/>
  </cols>
  <sheetData>
    <row r="1" spans="2:8" x14ac:dyDescent="0.2">
      <c r="G1" s="209"/>
    </row>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8</v>
      </c>
      <c r="C5" s="239"/>
      <c r="D5" s="239"/>
      <c r="E5" s="239"/>
      <c r="F5" s="239"/>
      <c r="G5" s="247" t="str">
        <f>"CHAPTER "&amp;B11</f>
        <v>CHAPTER C6.1</v>
      </c>
      <c r="H5" s="204"/>
    </row>
    <row r="6" spans="2:8" ht="7.5" customHeight="1" x14ac:dyDescent="0.2">
      <c r="B6" s="281" t="s">
        <v>495</v>
      </c>
      <c r="C6" s="282"/>
      <c r="D6" s="282"/>
      <c r="E6" s="282"/>
      <c r="F6" s="282"/>
      <c r="G6" s="248"/>
      <c r="H6" s="95"/>
    </row>
    <row r="7" spans="2:8" ht="12.75" customHeight="1" x14ac:dyDescent="0.2">
      <c r="B7" s="281"/>
      <c r="C7" s="282"/>
      <c r="D7" s="282"/>
      <c r="E7" s="282"/>
      <c r="F7" s="282"/>
      <c r="G7" s="248"/>
      <c r="H7" s="95"/>
    </row>
    <row r="8" spans="2:8" s="7" customFormat="1" ht="7.5" customHeight="1" x14ac:dyDescent="0.2">
      <c r="B8" s="283"/>
      <c r="C8" s="284"/>
      <c r="D8" s="284"/>
      <c r="E8" s="284"/>
      <c r="F8" s="284"/>
      <c r="G8" s="249"/>
      <c r="H8" s="206"/>
    </row>
    <row r="9" spans="2:8" s="7" customFormat="1" ht="24.95" customHeight="1" x14ac:dyDescent="0.2">
      <c r="B9" s="8" t="s">
        <v>0</v>
      </c>
      <c r="C9" s="9" t="s">
        <v>1</v>
      </c>
      <c r="D9" s="9" t="s">
        <v>2</v>
      </c>
      <c r="E9" s="9" t="s">
        <v>3</v>
      </c>
      <c r="F9" s="9" t="s">
        <v>4</v>
      </c>
      <c r="G9" s="9" t="s">
        <v>5</v>
      </c>
      <c r="H9" s="206"/>
    </row>
    <row r="10" spans="2:8" x14ac:dyDescent="0.2">
      <c r="B10" s="75"/>
      <c r="C10" s="205"/>
      <c r="D10" s="72"/>
      <c r="E10" s="70"/>
      <c r="F10" s="71"/>
      <c r="G10" s="21"/>
      <c r="H10" s="16"/>
    </row>
    <row r="11" spans="2:8" x14ac:dyDescent="0.2">
      <c r="B11" s="50" t="s">
        <v>433</v>
      </c>
      <c r="C11" s="18" t="s">
        <v>434</v>
      </c>
      <c r="D11" s="70"/>
      <c r="E11" s="70"/>
      <c r="F11" s="14"/>
      <c r="G11" s="21"/>
      <c r="H11" s="16"/>
    </row>
    <row r="12" spans="2:8" x14ac:dyDescent="0.2">
      <c r="B12" s="89"/>
      <c r="C12" s="110"/>
      <c r="D12" s="70"/>
      <c r="E12" s="64"/>
      <c r="F12" s="14"/>
      <c r="G12" s="21"/>
      <c r="H12" s="37"/>
    </row>
    <row r="13" spans="2:8" ht="25.5" x14ac:dyDescent="0.2">
      <c r="B13" s="184" t="s">
        <v>435</v>
      </c>
      <c r="C13" s="110" t="s">
        <v>436</v>
      </c>
      <c r="D13" s="70"/>
      <c r="E13" s="64"/>
      <c r="F13" s="14"/>
      <c r="G13" s="21"/>
      <c r="H13" s="37"/>
    </row>
    <row r="14" spans="2:8" x14ac:dyDescent="0.2">
      <c r="B14" s="184"/>
      <c r="C14" s="110"/>
      <c r="D14" s="70"/>
      <c r="E14" s="64"/>
      <c r="F14" s="14"/>
      <c r="G14" s="21"/>
      <c r="H14" s="37"/>
    </row>
    <row r="15" spans="2:8" ht="25.5" x14ac:dyDescent="0.2">
      <c r="B15" s="89" t="s">
        <v>437</v>
      </c>
      <c r="C15" s="110" t="s">
        <v>438</v>
      </c>
      <c r="D15" s="64" t="s">
        <v>439</v>
      </c>
      <c r="E15" s="64">
        <v>40</v>
      </c>
      <c r="F15" s="14"/>
      <c r="G15" s="21"/>
      <c r="H15" s="37"/>
    </row>
    <row r="16" spans="2:8" x14ac:dyDescent="0.2">
      <c r="B16" s="184"/>
      <c r="C16" s="110"/>
      <c r="D16" s="70"/>
      <c r="E16" s="64" t="s">
        <v>402</v>
      </c>
      <c r="F16" s="14"/>
      <c r="G16" s="21"/>
      <c r="H16" s="37"/>
    </row>
    <row r="17" spans="2:9" ht="25.5" x14ac:dyDescent="0.2">
      <c r="B17" s="89" t="s">
        <v>440</v>
      </c>
      <c r="C17" s="210" t="s">
        <v>441</v>
      </c>
      <c r="D17" s="64"/>
      <c r="E17" s="64" t="s">
        <v>402</v>
      </c>
      <c r="F17" s="14"/>
      <c r="G17" s="21"/>
      <c r="H17" s="37"/>
    </row>
    <row r="18" spans="2:9" x14ac:dyDescent="0.2">
      <c r="B18" s="184"/>
      <c r="C18" s="211"/>
      <c r="D18" s="212"/>
      <c r="E18" s="64" t="s">
        <v>402</v>
      </c>
      <c r="F18" s="14"/>
      <c r="G18" s="21"/>
      <c r="H18" s="37"/>
    </row>
    <row r="19" spans="2:9" x14ac:dyDescent="0.2">
      <c r="B19" s="89" t="s">
        <v>442</v>
      </c>
      <c r="C19" s="110" t="s">
        <v>443</v>
      </c>
      <c r="D19" s="64"/>
      <c r="E19" s="64" t="s">
        <v>402</v>
      </c>
      <c r="F19" s="14"/>
      <c r="G19" s="21"/>
      <c r="H19" s="37"/>
    </row>
    <row r="20" spans="2:9" x14ac:dyDescent="0.2">
      <c r="B20" s="184"/>
      <c r="C20" s="110"/>
      <c r="D20" s="70"/>
      <c r="E20" s="64" t="s">
        <v>402</v>
      </c>
      <c r="F20" s="14"/>
      <c r="G20" s="21"/>
      <c r="H20" s="37"/>
    </row>
    <row r="21" spans="2:9" ht="25.5" x14ac:dyDescent="0.2">
      <c r="B21" s="89" t="s">
        <v>33</v>
      </c>
      <c r="C21" s="210" t="s">
        <v>444</v>
      </c>
      <c r="D21" s="64" t="s">
        <v>439</v>
      </c>
      <c r="E21" s="64">
        <v>1000</v>
      </c>
      <c r="F21" s="14"/>
      <c r="G21" s="21"/>
      <c r="H21" s="37"/>
    </row>
    <row r="22" spans="2:9" x14ac:dyDescent="0.2">
      <c r="B22" s="184"/>
      <c r="C22" s="110"/>
      <c r="D22" s="70"/>
      <c r="E22" s="64" t="s">
        <v>402</v>
      </c>
      <c r="F22" s="14"/>
      <c r="G22" s="21"/>
      <c r="H22" s="37"/>
    </row>
    <row r="23" spans="2:9" x14ac:dyDescent="0.2">
      <c r="B23" s="89" t="s">
        <v>445</v>
      </c>
      <c r="C23" s="110" t="s">
        <v>446</v>
      </c>
      <c r="D23" s="64"/>
      <c r="E23" s="64" t="s">
        <v>402</v>
      </c>
      <c r="F23" s="14"/>
      <c r="G23" s="21"/>
      <c r="H23" s="37"/>
    </row>
    <row r="24" spans="2:9" x14ac:dyDescent="0.2">
      <c r="B24" s="184"/>
      <c r="C24" s="110"/>
      <c r="D24" s="70"/>
      <c r="E24" s="64" t="s">
        <v>402</v>
      </c>
      <c r="F24" s="14"/>
      <c r="G24" s="21"/>
      <c r="H24" s="37"/>
      <c r="I24" s="60" t="str">
        <f t="shared" ref="I24" si="0">IF(E24="","",E24/2)</f>
        <v/>
      </c>
    </row>
    <row r="25" spans="2:9" ht="25.5" x14ac:dyDescent="0.2">
      <c r="B25" s="89" t="s">
        <v>33</v>
      </c>
      <c r="C25" s="110" t="s">
        <v>444</v>
      </c>
      <c r="D25" s="64" t="s">
        <v>439</v>
      </c>
      <c r="E25" s="64">
        <v>200</v>
      </c>
      <c r="F25" s="14"/>
      <c r="G25" s="21"/>
      <c r="H25" s="37"/>
    </row>
    <row r="26" spans="2:9" x14ac:dyDescent="0.2">
      <c r="B26" s="184"/>
      <c r="C26" s="110"/>
      <c r="D26" s="70"/>
      <c r="E26" s="64" t="s">
        <v>402</v>
      </c>
      <c r="F26" s="14"/>
      <c r="G26" s="21"/>
      <c r="H26" s="37"/>
    </row>
    <row r="27" spans="2:9" ht="25.5" x14ac:dyDescent="0.2">
      <c r="B27" s="89" t="s">
        <v>447</v>
      </c>
      <c r="C27" s="210" t="s">
        <v>448</v>
      </c>
      <c r="D27" s="64" t="s">
        <v>449</v>
      </c>
      <c r="E27" s="64">
        <v>15</v>
      </c>
      <c r="F27" s="14"/>
      <c r="G27" s="21"/>
      <c r="H27" s="37"/>
    </row>
    <row r="28" spans="2:9" x14ac:dyDescent="0.2">
      <c r="B28" s="184"/>
      <c r="C28" s="110"/>
      <c r="D28" s="70"/>
      <c r="E28" s="64" t="s">
        <v>402</v>
      </c>
      <c r="F28" s="14"/>
      <c r="G28" s="21"/>
      <c r="H28" s="37"/>
    </row>
    <row r="29" spans="2:9" x14ac:dyDescent="0.2">
      <c r="B29" s="89" t="s">
        <v>450</v>
      </c>
      <c r="C29" s="110" t="s">
        <v>451</v>
      </c>
      <c r="D29" s="64"/>
      <c r="E29" s="64" t="s">
        <v>402</v>
      </c>
      <c r="F29" s="14"/>
      <c r="G29" s="21"/>
      <c r="H29" s="37"/>
    </row>
    <row r="30" spans="2:9" x14ac:dyDescent="0.2">
      <c r="B30" s="184"/>
      <c r="C30" s="110"/>
      <c r="D30" s="70"/>
      <c r="E30" s="64" t="s">
        <v>402</v>
      </c>
      <c r="F30" s="14"/>
      <c r="G30" s="21"/>
      <c r="H30" s="37"/>
    </row>
    <row r="31" spans="2:9" x14ac:dyDescent="0.2">
      <c r="B31" s="89" t="s">
        <v>452</v>
      </c>
      <c r="C31" s="110" t="s">
        <v>453</v>
      </c>
      <c r="D31" s="64"/>
      <c r="E31" s="64" t="s">
        <v>402</v>
      </c>
      <c r="F31" s="14"/>
      <c r="G31" s="21"/>
      <c r="H31" s="37"/>
    </row>
    <row r="32" spans="2:9" x14ac:dyDescent="0.2">
      <c r="B32" s="184"/>
      <c r="C32" s="211"/>
      <c r="D32" s="212"/>
      <c r="E32" s="64" t="s">
        <v>402</v>
      </c>
      <c r="F32" s="14"/>
      <c r="G32" s="21"/>
      <c r="H32" s="37"/>
    </row>
    <row r="33" spans="2:8" ht="15" x14ac:dyDescent="0.2">
      <c r="B33" s="184" t="s">
        <v>33</v>
      </c>
      <c r="C33" s="110" t="s">
        <v>454</v>
      </c>
      <c r="D33" s="64" t="s">
        <v>439</v>
      </c>
      <c r="E33" s="64">
        <v>1250</v>
      </c>
      <c r="F33" s="14"/>
      <c r="G33" s="21"/>
      <c r="H33" s="37"/>
    </row>
    <row r="34" spans="2:8" x14ac:dyDescent="0.2">
      <c r="B34" s="184"/>
      <c r="C34" s="110"/>
      <c r="D34" s="70"/>
      <c r="E34" s="64" t="s">
        <v>402</v>
      </c>
      <c r="F34" s="14"/>
      <c r="G34" s="21"/>
      <c r="H34" s="37"/>
    </row>
    <row r="35" spans="2:8" ht="15" x14ac:dyDescent="0.2">
      <c r="B35" s="89" t="s">
        <v>455</v>
      </c>
      <c r="C35" s="110" t="s">
        <v>456</v>
      </c>
      <c r="D35" s="64" t="s">
        <v>439</v>
      </c>
      <c r="E35" s="64">
        <v>30</v>
      </c>
      <c r="F35" s="14"/>
      <c r="G35" s="21"/>
      <c r="H35" s="37"/>
    </row>
    <row r="36" spans="2:8" x14ac:dyDescent="0.2">
      <c r="B36" s="184"/>
      <c r="C36" s="110"/>
      <c r="D36" s="70"/>
      <c r="E36" s="64" t="s">
        <v>402</v>
      </c>
      <c r="F36" s="14"/>
      <c r="G36" s="21"/>
      <c r="H36" s="37"/>
    </row>
    <row r="37" spans="2:8" x14ac:dyDescent="0.2">
      <c r="B37" s="89" t="s">
        <v>457</v>
      </c>
      <c r="C37" s="210" t="s">
        <v>458</v>
      </c>
      <c r="D37" s="64"/>
      <c r="E37" s="64" t="s">
        <v>402</v>
      </c>
      <c r="F37" s="14"/>
      <c r="G37" s="21"/>
      <c r="H37" s="37"/>
    </row>
    <row r="38" spans="2:8" x14ac:dyDescent="0.2">
      <c r="B38" s="89"/>
      <c r="C38" s="110"/>
      <c r="D38" s="70"/>
      <c r="E38" s="64" t="s">
        <v>402</v>
      </c>
      <c r="F38" s="14"/>
      <c r="G38" s="21"/>
      <c r="H38" s="37"/>
    </row>
    <row r="39" spans="2:8" ht="15" x14ac:dyDescent="0.2">
      <c r="B39" s="184" t="s">
        <v>33</v>
      </c>
      <c r="C39" s="110" t="s">
        <v>454</v>
      </c>
      <c r="D39" s="64" t="s">
        <v>439</v>
      </c>
      <c r="E39" s="64">
        <v>1250</v>
      </c>
      <c r="F39" s="14"/>
      <c r="G39" s="21"/>
      <c r="H39" s="37"/>
    </row>
    <row r="40" spans="2:8" x14ac:dyDescent="0.2">
      <c r="B40" s="184"/>
      <c r="C40" s="110"/>
      <c r="D40" s="70"/>
      <c r="E40" s="64" t="s">
        <v>402</v>
      </c>
      <c r="F40" s="14"/>
      <c r="G40" s="21"/>
      <c r="H40" s="37"/>
    </row>
    <row r="41" spans="2:8" ht="25.5" x14ac:dyDescent="0.2">
      <c r="B41" s="184" t="s">
        <v>459</v>
      </c>
      <c r="C41" s="110" t="s">
        <v>460</v>
      </c>
      <c r="D41" s="64" t="s">
        <v>143</v>
      </c>
      <c r="E41" s="66">
        <v>40</v>
      </c>
      <c r="F41" s="14"/>
      <c r="G41" s="21"/>
      <c r="H41" s="37"/>
    </row>
    <row r="42" spans="2:8" x14ac:dyDescent="0.2">
      <c r="B42" s="184"/>
      <c r="C42" s="110"/>
      <c r="D42" s="70"/>
      <c r="E42" s="66" t="s">
        <v>402</v>
      </c>
      <c r="F42" s="14"/>
      <c r="G42" s="21"/>
      <c r="H42" s="68"/>
    </row>
    <row r="43" spans="2:8" x14ac:dyDescent="0.2">
      <c r="B43" s="184" t="s">
        <v>461</v>
      </c>
      <c r="C43" s="110" t="s">
        <v>462</v>
      </c>
      <c r="D43" s="64"/>
      <c r="E43" s="66" t="s">
        <v>402</v>
      </c>
      <c r="F43" s="14"/>
      <c r="G43" s="21"/>
      <c r="H43" s="68"/>
    </row>
    <row r="44" spans="2:8" x14ac:dyDescent="0.2">
      <c r="B44" s="184"/>
      <c r="C44" s="110"/>
      <c r="D44" s="70"/>
      <c r="E44" s="66" t="s">
        <v>402</v>
      </c>
      <c r="F44" s="14"/>
      <c r="G44" s="21"/>
      <c r="H44" s="68"/>
    </row>
    <row r="45" spans="2:8" x14ac:dyDescent="0.2">
      <c r="B45" s="89" t="s">
        <v>463</v>
      </c>
      <c r="C45" s="210" t="s">
        <v>464</v>
      </c>
      <c r="D45" s="70" t="s">
        <v>6</v>
      </c>
      <c r="E45" s="64">
        <v>175</v>
      </c>
      <c r="F45" s="14"/>
      <c r="G45" s="21"/>
      <c r="H45" s="37"/>
    </row>
    <row r="46" spans="2:8" x14ac:dyDescent="0.2">
      <c r="B46" s="199"/>
      <c r="C46" s="213"/>
      <c r="D46" s="214"/>
      <c r="E46" s="215"/>
      <c r="F46" s="14"/>
      <c r="G46" s="21"/>
      <c r="H46" s="37"/>
    </row>
    <row r="47" spans="2:8" x14ac:dyDescent="0.2">
      <c r="B47" s="199"/>
      <c r="D47" s="64"/>
      <c r="E47" s="64"/>
      <c r="F47" s="71"/>
      <c r="G47" s="21"/>
      <c r="H47" s="37"/>
    </row>
    <row r="48" spans="2:8" s="25" customFormat="1" ht="19.5" customHeight="1" x14ac:dyDescent="0.2">
      <c r="B48" s="87" t="str">
        <f>$B$11</f>
        <v>C6.1</v>
      </c>
      <c r="C48" s="27" t="s">
        <v>10</v>
      </c>
      <c r="D48" s="28"/>
      <c r="E48" s="174"/>
      <c r="F48" s="28"/>
      <c r="G48" s="167"/>
      <c r="H48" s="31"/>
    </row>
    <row r="49" spans="2:9" x14ac:dyDescent="0.2">
      <c r="B49" s="288" t="s">
        <v>487</v>
      </c>
      <c r="C49" s="288"/>
      <c r="D49" s="275"/>
      <c r="E49" s="285"/>
      <c r="F49" s="275"/>
      <c r="G49" s="286" t="s">
        <v>494</v>
      </c>
    </row>
    <row r="50" spans="2:9" x14ac:dyDescent="0.2">
      <c r="B50" s="289" t="s">
        <v>489</v>
      </c>
      <c r="C50" s="289"/>
      <c r="D50" s="275"/>
      <c r="E50" s="285"/>
      <c r="F50" s="275"/>
      <c r="G50" s="275"/>
    </row>
    <row r="51" spans="2:9" x14ac:dyDescent="0.2">
      <c r="B51" s="287"/>
      <c r="C51" s="287"/>
      <c r="D51" s="276"/>
      <c r="E51" s="287"/>
      <c r="F51" s="276"/>
      <c r="G51" s="276"/>
    </row>
    <row r="52" spans="2:9" x14ac:dyDescent="0.2">
      <c r="B52" s="238" t="s">
        <v>8</v>
      </c>
      <c r="C52" s="239"/>
      <c r="D52" s="239"/>
      <c r="E52" s="239"/>
      <c r="F52" s="239"/>
      <c r="G52" s="241" t="str">
        <f>$G$5</f>
        <v>CHAPTER C6.1</v>
      </c>
      <c r="H52" s="204"/>
    </row>
    <row r="53" spans="2:9" x14ac:dyDescent="0.2">
      <c r="B53" s="281" t="s">
        <v>495</v>
      </c>
      <c r="C53" s="282"/>
      <c r="D53" s="282"/>
      <c r="E53" s="282"/>
      <c r="F53" s="282"/>
      <c r="G53" s="242"/>
      <c r="H53" s="95"/>
    </row>
    <row r="54" spans="2:9" x14ac:dyDescent="0.2">
      <c r="B54" s="281"/>
      <c r="C54" s="282"/>
      <c r="D54" s="282"/>
      <c r="E54" s="282"/>
      <c r="F54" s="282"/>
      <c r="G54" s="242"/>
      <c r="H54" s="95"/>
    </row>
    <row r="55" spans="2:9" x14ac:dyDescent="0.2">
      <c r="B55" s="283"/>
      <c r="C55" s="284"/>
      <c r="D55" s="284"/>
      <c r="E55" s="284"/>
      <c r="F55" s="284"/>
      <c r="G55" s="243"/>
      <c r="H55" s="95"/>
    </row>
    <row r="56" spans="2:9" s="7" customFormat="1" ht="24.95" customHeight="1" x14ac:dyDescent="0.2">
      <c r="B56" s="51" t="s">
        <v>0</v>
      </c>
      <c r="C56" s="9" t="s">
        <v>1</v>
      </c>
      <c r="D56" s="9" t="s">
        <v>2</v>
      </c>
      <c r="E56" s="9" t="s">
        <v>3</v>
      </c>
      <c r="F56" s="9" t="s">
        <v>4</v>
      </c>
      <c r="G56" s="9" t="s">
        <v>5</v>
      </c>
      <c r="H56" s="206"/>
    </row>
    <row r="57" spans="2:9" s="25" customFormat="1" ht="20.100000000000001" customHeight="1" x14ac:dyDescent="0.2">
      <c r="B57" s="59"/>
      <c r="C57" s="27" t="s">
        <v>24</v>
      </c>
      <c r="D57" s="28"/>
      <c r="E57" s="174"/>
      <c r="F57" s="28"/>
      <c r="G57" s="167">
        <f>+G48</f>
        <v>0</v>
      </c>
      <c r="H57" s="31"/>
    </row>
    <row r="58" spans="2:9" s="213" customFormat="1" x14ac:dyDescent="0.2">
      <c r="B58" s="89"/>
      <c r="C58" s="210"/>
      <c r="D58" s="70"/>
      <c r="E58" s="22"/>
      <c r="F58" s="71"/>
      <c r="G58" s="21"/>
    </row>
    <row r="59" spans="2:9" s="213" customFormat="1" x14ac:dyDescent="0.2">
      <c r="B59" s="184" t="s">
        <v>465</v>
      </c>
      <c r="C59" s="110" t="s">
        <v>466</v>
      </c>
      <c r="D59" s="64"/>
      <c r="E59" s="22"/>
      <c r="F59" s="14"/>
      <c r="G59" s="21"/>
    </row>
    <row r="60" spans="2:9" s="213" customFormat="1" x14ac:dyDescent="0.2">
      <c r="B60" s="184"/>
      <c r="C60" s="110"/>
      <c r="D60" s="70"/>
      <c r="E60" s="22"/>
      <c r="F60" s="14"/>
      <c r="G60" s="21"/>
    </row>
    <row r="61" spans="2:9" s="213" customFormat="1" ht="25.5" x14ac:dyDescent="0.2">
      <c r="B61" s="183" t="s">
        <v>32</v>
      </c>
      <c r="C61" s="110" t="s">
        <v>467</v>
      </c>
      <c r="D61" s="64" t="s">
        <v>6</v>
      </c>
      <c r="E61" s="22">
        <v>50</v>
      </c>
      <c r="F61" s="14"/>
      <c r="G61" s="21"/>
      <c r="I61" s="60"/>
    </row>
    <row r="62" spans="2:9" s="213" customFormat="1" x14ac:dyDescent="0.2">
      <c r="B62" s="184"/>
      <c r="C62" s="110"/>
      <c r="D62" s="70"/>
      <c r="E62" s="22" t="s">
        <v>402</v>
      </c>
      <c r="F62" s="14"/>
      <c r="G62" s="21"/>
      <c r="I62" s="60"/>
    </row>
    <row r="63" spans="2:9" s="213" customFormat="1" ht="38.25" x14ac:dyDescent="0.2">
      <c r="B63" s="89" t="s">
        <v>468</v>
      </c>
      <c r="C63" s="110" t="s">
        <v>469</v>
      </c>
      <c r="D63" s="64" t="s">
        <v>6</v>
      </c>
      <c r="E63" s="22">
        <v>75</v>
      </c>
      <c r="F63" s="14"/>
      <c r="G63" s="21"/>
      <c r="I63" s="60"/>
    </row>
    <row r="64" spans="2:9" s="213" customFormat="1" x14ac:dyDescent="0.2">
      <c r="B64" s="184"/>
      <c r="C64" s="110"/>
      <c r="D64" s="70"/>
      <c r="E64" s="22" t="s">
        <v>402</v>
      </c>
      <c r="F64" s="14"/>
      <c r="G64" s="21"/>
      <c r="I64" s="60"/>
    </row>
    <row r="65" spans="2:9" s="213" customFormat="1" x14ac:dyDescent="0.2">
      <c r="B65" s="89" t="s">
        <v>470</v>
      </c>
      <c r="C65" s="210" t="s">
        <v>471</v>
      </c>
      <c r="D65" s="212"/>
      <c r="E65" s="22" t="s">
        <v>402</v>
      </c>
      <c r="F65" s="14"/>
      <c r="G65" s="21"/>
      <c r="I65" s="60"/>
    </row>
    <row r="66" spans="2:9" s="213" customFormat="1" x14ac:dyDescent="0.2">
      <c r="B66" s="184"/>
      <c r="C66" s="211"/>
      <c r="D66" s="212"/>
      <c r="E66" s="22" t="s">
        <v>402</v>
      </c>
      <c r="F66" s="14"/>
      <c r="G66" s="21"/>
      <c r="I66" s="60"/>
    </row>
    <row r="67" spans="2:9" s="213" customFormat="1" x14ac:dyDescent="0.2">
      <c r="B67" s="184" t="s">
        <v>472</v>
      </c>
      <c r="C67" s="110" t="s">
        <v>473</v>
      </c>
      <c r="D67" s="64" t="s">
        <v>7</v>
      </c>
      <c r="E67" s="216">
        <v>0.25</v>
      </c>
      <c r="F67" s="14"/>
      <c r="G67" s="21"/>
      <c r="I67" s="60"/>
    </row>
    <row r="68" spans="2:9" s="213" customFormat="1" x14ac:dyDescent="0.2">
      <c r="B68" s="184"/>
      <c r="C68" s="110"/>
      <c r="D68" s="70"/>
      <c r="E68" s="216" t="s">
        <v>402</v>
      </c>
      <c r="F68" s="14"/>
      <c r="G68" s="21"/>
      <c r="I68" s="60"/>
    </row>
    <row r="69" spans="2:9" s="213" customFormat="1" x14ac:dyDescent="0.2">
      <c r="B69" s="183" t="s">
        <v>474</v>
      </c>
      <c r="C69" s="110" t="s">
        <v>475</v>
      </c>
      <c r="D69" s="64" t="s">
        <v>7</v>
      </c>
      <c r="E69" s="216">
        <v>0.25</v>
      </c>
      <c r="F69" s="14"/>
      <c r="G69" s="21"/>
      <c r="I69" s="60"/>
    </row>
    <row r="70" spans="2:9" s="213" customFormat="1" x14ac:dyDescent="0.2">
      <c r="B70" s="184"/>
      <c r="C70" s="211"/>
      <c r="D70" s="212"/>
      <c r="E70" s="22" t="s">
        <v>402</v>
      </c>
      <c r="F70" s="14"/>
      <c r="G70" s="21"/>
      <c r="I70" s="60"/>
    </row>
    <row r="71" spans="2:9" s="213" customFormat="1" x14ac:dyDescent="0.2">
      <c r="B71" s="183" t="s">
        <v>476</v>
      </c>
      <c r="C71" s="210" t="s">
        <v>477</v>
      </c>
      <c r="D71" s="212" t="s">
        <v>22</v>
      </c>
      <c r="E71" s="22">
        <v>75</v>
      </c>
      <c r="F71" s="14"/>
      <c r="G71" s="21"/>
      <c r="I71" s="60"/>
    </row>
    <row r="72" spans="2:9" s="213" customFormat="1" x14ac:dyDescent="0.2">
      <c r="B72" s="184"/>
      <c r="C72" s="211"/>
      <c r="D72" s="212"/>
      <c r="E72" s="22" t="s">
        <v>402</v>
      </c>
      <c r="F72" s="14"/>
      <c r="G72" s="21"/>
      <c r="I72" s="60"/>
    </row>
    <row r="73" spans="2:9" s="213" customFormat="1" x14ac:dyDescent="0.2">
      <c r="B73" s="184" t="s">
        <v>478</v>
      </c>
      <c r="C73" s="110" t="s">
        <v>479</v>
      </c>
      <c r="D73" s="64"/>
      <c r="E73" s="22" t="s">
        <v>402</v>
      </c>
      <c r="F73" s="14"/>
      <c r="G73" s="21"/>
      <c r="I73" s="60"/>
    </row>
    <row r="74" spans="2:9" s="213" customFormat="1" x14ac:dyDescent="0.2">
      <c r="B74" s="184"/>
      <c r="C74" s="110"/>
      <c r="D74" s="70"/>
      <c r="E74" s="22" t="s">
        <v>402</v>
      </c>
      <c r="F74" s="14"/>
      <c r="G74" s="21"/>
      <c r="I74" s="60"/>
    </row>
    <row r="75" spans="2:9" s="213" customFormat="1" ht="30.95" customHeight="1" x14ac:dyDescent="0.2">
      <c r="B75" s="183" t="s">
        <v>480</v>
      </c>
      <c r="C75" s="110" t="s">
        <v>481</v>
      </c>
      <c r="D75" s="64" t="s">
        <v>31</v>
      </c>
      <c r="E75" s="22">
        <v>5</v>
      </c>
      <c r="F75" s="14"/>
      <c r="G75" s="21"/>
      <c r="I75" s="60"/>
    </row>
    <row r="76" spans="2:9" s="213" customFormat="1" x14ac:dyDescent="0.2">
      <c r="B76" s="89"/>
      <c r="C76" s="110"/>
      <c r="D76" s="70"/>
      <c r="E76" s="22"/>
      <c r="F76" s="71"/>
      <c r="G76" s="21"/>
    </row>
    <row r="77" spans="2:9" s="25" customFormat="1" ht="19.5" customHeight="1" x14ac:dyDescent="0.2">
      <c r="B77" s="87" t="s">
        <v>433</v>
      </c>
      <c r="C77" s="27" t="s">
        <v>223</v>
      </c>
      <c r="D77" s="28"/>
      <c r="E77" s="174"/>
      <c r="F77" s="28"/>
      <c r="G77" s="167"/>
      <c r="H77" s="31"/>
    </row>
  </sheetData>
  <mergeCells count="7">
    <mergeCell ref="B52:F52"/>
    <mergeCell ref="G52:G55"/>
    <mergeCell ref="B53:F55"/>
    <mergeCell ref="E2:G2"/>
    <mergeCell ref="B5:F5"/>
    <mergeCell ref="G5:G8"/>
    <mergeCell ref="B6:F8"/>
  </mergeCells>
  <conditionalFormatting sqref="F46:G46">
    <cfRule type="expression" dxfId="36" priority="7">
      <formula>AND(#REF!=FALSE,$D46&lt;&gt;"P C Sum",$D46&lt;&gt;"PC Sum",$D46&lt;&gt;"P Sum",$D46&lt;&gt;"Prov Sum")</formula>
    </cfRule>
  </conditionalFormatting>
  <conditionalFormatting sqref="G48">
    <cfRule type="expression" dxfId="35" priority="6">
      <formula>AND(#REF!=FALSE,$D48&lt;&gt;"P C Sum",$D48&lt;&gt;"PC Sum",$D48&lt;&gt;"P Sum",$D48&lt;&gt;"Prov Sum")</formula>
    </cfRule>
  </conditionalFormatting>
  <conditionalFormatting sqref="G57">
    <cfRule type="expression" dxfId="34" priority="5">
      <formula>AND(#REF!=FALSE,$D57&lt;&gt;"P C Sum",$D57&lt;&gt;"PC Sum",$D57&lt;&gt;"P Sum",$D57&lt;&gt;"Prov Sum")</formula>
    </cfRule>
  </conditionalFormatting>
  <conditionalFormatting sqref="F75:G75">
    <cfRule type="expression" dxfId="33" priority="4">
      <formula>AND(#REF!=FALSE,$D75&lt;&gt;"P C Sum",$D75&lt;&gt;"PC Sum",$D75&lt;&gt;"P Sum",$D75&lt;&gt;"Prov Sum")</formula>
    </cfRule>
  </conditionalFormatting>
  <conditionalFormatting sqref="G77">
    <cfRule type="expression" dxfId="32" priority="3">
      <formula>AND(#REF!=FALSE,$D77&lt;&gt;"P C Sum",$D77&lt;&gt;"PC Sum",$D77&lt;&gt;"P Sum",$D77&lt;&gt;"Prov Sum")</formula>
    </cfRule>
  </conditionalFormatting>
  <conditionalFormatting sqref="F59:G74">
    <cfRule type="expression" dxfId="31" priority="2">
      <formula>AND(#REF!=FALSE,$D59&lt;&gt;"P C Sum",$D59&lt;&gt;"PC Sum",$D59&lt;&gt;"P Sum",$D59&lt;&gt;"Prov Sum")</formula>
    </cfRule>
  </conditionalFormatting>
  <conditionalFormatting sqref="F11:G45">
    <cfRule type="expression" dxfId="30" priority="1">
      <formula>AND(#REF!=FALSE,$D11&lt;&gt;"P C Sum",$D11&lt;&gt;"PC Sum",$D11&lt;&gt;"P Sum",$D11&lt;&gt;"Prov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48"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B1:H59"/>
  <sheetViews>
    <sheetView view="pageBreakPreview" zoomScaleNormal="125" zoomScaleSheetLayoutView="100" zoomScalePageLayoutView="125" workbookViewId="0">
      <selection activeCell="F37" sqref="F36:F37"/>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8</v>
      </c>
      <c r="C5" s="239"/>
      <c r="D5" s="239"/>
      <c r="E5" s="239"/>
      <c r="F5" s="239"/>
      <c r="G5" s="235" t="str">
        <f>"CHAPTER "&amp;B11</f>
        <v>CHAPTER C8.5</v>
      </c>
      <c r="H5" s="5"/>
    </row>
    <row r="6" spans="2:8" ht="7.5" customHeight="1" x14ac:dyDescent="0.2">
      <c r="B6" s="281" t="s">
        <v>495</v>
      </c>
      <c r="C6" s="282"/>
      <c r="D6" s="282"/>
      <c r="E6" s="282"/>
      <c r="F6" s="282"/>
      <c r="G6" s="236"/>
      <c r="H6" s="6"/>
    </row>
    <row r="7" spans="2:8" ht="12.75" customHeight="1" x14ac:dyDescent="0.2">
      <c r="B7" s="281"/>
      <c r="C7" s="282"/>
      <c r="D7" s="282"/>
      <c r="E7" s="282"/>
      <c r="F7" s="282"/>
      <c r="G7" s="236"/>
      <c r="H7" s="6"/>
    </row>
    <row r="8" spans="2:8" ht="7.5" customHeight="1" x14ac:dyDescent="0.2">
      <c r="B8" s="283"/>
      <c r="C8" s="284"/>
      <c r="D8" s="284"/>
      <c r="E8" s="284"/>
      <c r="F8" s="284"/>
      <c r="G8" s="237"/>
      <c r="H8" s="6"/>
    </row>
    <row r="9" spans="2:8" s="7" customFormat="1" ht="24.95" customHeight="1" x14ac:dyDescent="0.2">
      <c r="B9" s="8" t="s">
        <v>0</v>
      </c>
      <c r="C9" s="9" t="s">
        <v>1</v>
      </c>
      <c r="D9" s="9" t="s">
        <v>2</v>
      </c>
      <c r="E9" s="9" t="s">
        <v>3</v>
      </c>
      <c r="F9" s="9" t="s">
        <v>4</v>
      </c>
      <c r="G9" s="9" t="s">
        <v>5</v>
      </c>
      <c r="H9" s="10"/>
    </row>
    <row r="10" spans="2:8" x14ac:dyDescent="0.2">
      <c r="B10" s="41"/>
      <c r="C10" s="189"/>
      <c r="D10" s="13"/>
      <c r="E10" s="13"/>
      <c r="F10" s="14"/>
      <c r="G10" s="21"/>
      <c r="H10" s="16"/>
    </row>
    <row r="11" spans="2:8" x14ac:dyDescent="0.2">
      <c r="B11" s="17" t="s">
        <v>392</v>
      </c>
      <c r="C11" s="18" t="s">
        <v>393</v>
      </c>
      <c r="D11" s="19"/>
      <c r="E11" s="19"/>
      <c r="F11" s="14"/>
      <c r="G11" s="21"/>
      <c r="H11" s="37"/>
    </row>
    <row r="12" spans="2:8" x14ac:dyDescent="0.2">
      <c r="B12" s="17"/>
      <c r="C12" s="18"/>
      <c r="D12" s="19"/>
      <c r="E12" s="19"/>
      <c r="F12" s="14"/>
      <c r="G12" s="21"/>
      <c r="H12" s="37"/>
    </row>
    <row r="13" spans="2:8" x14ac:dyDescent="0.2">
      <c r="B13" s="67" t="s">
        <v>394</v>
      </c>
      <c r="C13" s="110" t="s">
        <v>395</v>
      </c>
      <c r="D13" s="64"/>
      <c r="E13" s="19"/>
      <c r="F13" s="14"/>
      <c r="G13" s="21"/>
      <c r="H13" s="37"/>
    </row>
    <row r="14" spans="2:8" x14ac:dyDescent="0.2">
      <c r="B14" s="67"/>
      <c r="C14" s="110"/>
      <c r="D14" s="64"/>
      <c r="E14" s="20"/>
      <c r="F14" s="14"/>
      <c r="G14" s="21"/>
      <c r="H14" s="37"/>
    </row>
    <row r="15" spans="2:8" x14ac:dyDescent="0.2">
      <c r="B15" s="111" t="s">
        <v>32</v>
      </c>
      <c r="C15" s="110" t="s">
        <v>396</v>
      </c>
      <c r="D15" s="64" t="s">
        <v>6</v>
      </c>
      <c r="E15" s="20">
        <v>1500</v>
      </c>
      <c r="F15" s="14"/>
      <c r="G15" s="21"/>
    </row>
    <row r="16" spans="2:8" x14ac:dyDescent="0.2">
      <c r="B16" s="67"/>
      <c r="C16" s="110"/>
      <c r="D16" s="64"/>
      <c r="E16" s="20"/>
      <c r="F16" s="14"/>
      <c r="G16" s="21"/>
    </row>
    <row r="17" spans="2:8" x14ac:dyDescent="0.2">
      <c r="B17" s="67" t="s">
        <v>397</v>
      </c>
      <c r="C17" s="110" t="s">
        <v>400</v>
      </c>
      <c r="D17" s="64" t="s">
        <v>143</v>
      </c>
      <c r="E17" s="20">
        <v>30</v>
      </c>
      <c r="F17" s="14"/>
      <c r="G17" s="21"/>
      <c r="H17" s="38"/>
    </row>
    <row r="18" spans="2:8" x14ac:dyDescent="0.2">
      <c r="B18" s="67"/>
      <c r="C18" s="110"/>
      <c r="D18" s="64"/>
      <c r="E18" s="22"/>
      <c r="F18" s="14"/>
      <c r="G18" s="21"/>
      <c r="H18" s="16"/>
    </row>
    <row r="19" spans="2:8" s="33" customFormat="1" x14ac:dyDescent="0.2">
      <c r="B19" s="67" t="s">
        <v>398</v>
      </c>
      <c r="C19" s="110" t="s">
        <v>399</v>
      </c>
      <c r="D19" s="64"/>
      <c r="E19" s="22"/>
      <c r="F19" s="14"/>
      <c r="G19" s="21"/>
      <c r="H19" s="16"/>
    </row>
    <row r="20" spans="2:8" x14ac:dyDescent="0.2">
      <c r="B20" s="67"/>
      <c r="C20" s="110"/>
      <c r="D20" s="64"/>
      <c r="E20" s="20"/>
      <c r="F20" s="14"/>
      <c r="G20" s="21"/>
      <c r="H20" s="38"/>
    </row>
    <row r="21" spans="2:8" ht="25.5" x14ac:dyDescent="0.2">
      <c r="B21" s="111" t="s">
        <v>32</v>
      </c>
      <c r="C21" s="110" t="s">
        <v>401</v>
      </c>
      <c r="D21" s="64" t="s">
        <v>143</v>
      </c>
      <c r="E21" s="20">
        <v>80</v>
      </c>
      <c r="F21" s="14"/>
      <c r="G21" s="21"/>
      <c r="H21" s="38"/>
    </row>
    <row r="22" spans="2:8" x14ac:dyDescent="0.2">
      <c r="B22" s="111"/>
      <c r="C22" s="110"/>
      <c r="D22" s="64"/>
      <c r="E22" s="20"/>
      <c r="F22" s="14"/>
      <c r="G22" s="21"/>
      <c r="H22" s="37"/>
    </row>
    <row r="23" spans="2:8" x14ac:dyDescent="0.2">
      <c r="B23" s="41"/>
      <c r="C23" s="12"/>
      <c r="D23" s="19"/>
      <c r="E23" s="19"/>
      <c r="F23" s="14"/>
      <c r="G23" s="21"/>
      <c r="H23" s="37"/>
    </row>
    <row r="24" spans="2:8" x14ac:dyDescent="0.2">
      <c r="B24" s="41"/>
      <c r="C24" s="12"/>
      <c r="D24" s="19"/>
      <c r="E24" s="19"/>
      <c r="F24" s="14"/>
      <c r="G24" s="21"/>
      <c r="H24" s="37"/>
    </row>
    <row r="25" spans="2:8" x14ac:dyDescent="0.2">
      <c r="B25" s="41"/>
      <c r="C25" s="12"/>
      <c r="D25" s="19"/>
      <c r="E25" s="19"/>
      <c r="F25" s="14"/>
      <c r="G25" s="21"/>
      <c r="H25" s="37"/>
    </row>
    <row r="26" spans="2:8" x14ac:dyDescent="0.2">
      <c r="B26" s="41"/>
      <c r="C26" s="12"/>
      <c r="D26" s="19"/>
      <c r="E26" s="19"/>
      <c r="F26" s="14"/>
      <c r="G26" s="21"/>
      <c r="H26" s="37"/>
    </row>
    <row r="27" spans="2:8" x14ac:dyDescent="0.2">
      <c r="B27" s="41"/>
      <c r="C27" s="12"/>
      <c r="D27" s="19"/>
      <c r="E27" s="19"/>
      <c r="F27" s="14"/>
      <c r="G27" s="21"/>
      <c r="H27" s="37"/>
    </row>
    <row r="28" spans="2:8" x14ac:dyDescent="0.2">
      <c r="B28" s="41"/>
      <c r="C28" s="12"/>
      <c r="D28" s="19"/>
      <c r="E28" s="19"/>
      <c r="F28" s="14"/>
      <c r="G28" s="21"/>
      <c r="H28" s="37"/>
    </row>
    <row r="29" spans="2:8" x14ac:dyDescent="0.2">
      <c r="B29" s="41"/>
      <c r="C29" s="12"/>
      <c r="D29" s="19"/>
      <c r="E29" s="19"/>
      <c r="F29" s="14"/>
      <c r="G29" s="21"/>
      <c r="H29" s="37"/>
    </row>
    <row r="30" spans="2:8" x14ac:dyDescent="0.2">
      <c r="B30" s="41"/>
      <c r="C30" s="12"/>
      <c r="D30" s="19"/>
      <c r="E30" s="19"/>
      <c r="F30" s="14"/>
      <c r="G30" s="21"/>
      <c r="H30" s="37"/>
    </row>
    <row r="31" spans="2:8" ht="12" customHeight="1" x14ac:dyDescent="0.2">
      <c r="B31" s="41"/>
      <c r="C31" s="12"/>
      <c r="D31" s="19"/>
      <c r="E31" s="19"/>
      <c r="F31" s="14"/>
      <c r="G31" s="21"/>
      <c r="H31" s="37"/>
    </row>
    <row r="32" spans="2:8" x14ac:dyDescent="0.2">
      <c r="B32" s="41"/>
      <c r="C32" s="12"/>
      <c r="D32" s="19"/>
      <c r="E32" s="19"/>
      <c r="F32" s="14"/>
      <c r="G32" s="21"/>
      <c r="H32" s="37"/>
    </row>
    <row r="33" spans="2:8" ht="12" customHeight="1" x14ac:dyDescent="0.2">
      <c r="B33" s="41"/>
      <c r="C33" s="12"/>
      <c r="D33" s="19"/>
      <c r="E33" s="19"/>
      <c r="F33" s="14"/>
      <c r="G33" s="21"/>
      <c r="H33" s="37"/>
    </row>
    <row r="34" spans="2:8" x14ac:dyDescent="0.2">
      <c r="B34" s="41"/>
      <c r="C34" s="12"/>
      <c r="D34" s="19"/>
      <c r="E34" s="19"/>
      <c r="F34" s="14"/>
      <c r="G34" s="21"/>
      <c r="H34" s="37"/>
    </row>
    <row r="35" spans="2:8" ht="12" customHeight="1" x14ac:dyDescent="0.2">
      <c r="B35" s="41"/>
      <c r="C35" s="12"/>
      <c r="D35" s="19"/>
      <c r="E35" s="19"/>
      <c r="F35" s="14"/>
      <c r="G35" s="21"/>
    </row>
    <row r="36" spans="2:8" x14ac:dyDescent="0.2">
      <c r="B36" s="41"/>
      <c r="C36" s="12"/>
      <c r="D36" s="19"/>
      <c r="E36" s="19"/>
      <c r="F36" s="14"/>
      <c r="G36" s="21"/>
      <c r="H36" s="37"/>
    </row>
    <row r="37" spans="2:8" ht="12" customHeight="1" x14ac:dyDescent="0.2">
      <c r="B37" s="41"/>
      <c r="C37" s="12"/>
      <c r="D37" s="19"/>
      <c r="E37" s="19"/>
      <c r="F37" s="14"/>
      <c r="G37" s="21"/>
      <c r="H37" s="40"/>
    </row>
    <row r="38" spans="2:8" x14ac:dyDescent="0.2">
      <c r="B38" s="41"/>
      <c r="C38" s="12"/>
      <c r="D38" s="19"/>
      <c r="E38" s="19"/>
      <c r="F38" s="14"/>
      <c r="G38" s="21"/>
    </row>
    <row r="39" spans="2:8" ht="12" customHeight="1" x14ac:dyDescent="0.2">
      <c r="B39" s="41"/>
      <c r="C39" s="12"/>
      <c r="D39" s="19"/>
      <c r="E39" s="19"/>
      <c r="F39" s="14"/>
      <c r="G39" s="21"/>
      <c r="H39" s="37"/>
    </row>
    <row r="40" spans="2:8" x14ac:dyDescent="0.2">
      <c r="B40" s="41"/>
      <c r="C40" s="12"/>
      <c r="D40" s="19"/>
      <c r="E40" s="19"/>
      <c r="F40" s="14"/>
      <c r="G40" s="21"/>
      <c r="H40" s="37"/>
    </row>
    <row r="41" spans="2:8" ht="12" customHeight="1" x14ac:dyDescent="0.2">
      <c r="B41" s="41"/>
      <c r="C41" s="12"/>
      <c r="D41" s="19"/>
      <c r="E41" s="19"/>
      <c r="F41" s="14"/>
      <c r="G41" s="21"/>
      <c r="H41" s="37"/>
    </row>
    <row r="42" spans="2:8" x14ac:dyDescent="0.2">
      <c r="B42" s="41"/>
      <c r="C42" s="12"/>
      <c r="D42" s="19"/>
      <c r="E42" s="19"/>
      <c r="F42" s="14"/>
      <c r="G42" s="21"/>
      <c r="H42" s="37"/>
    </row>
    <row r="43" spans="2:8" x14ac:dyDescent="0.2">
      <c r="B43" s="41"/>
      <c r="C43" s="12"/>
      <c r="D43" s="19"/>
      <c r="E43" s="19"/>
      <c r="F43" s="14"/>
      <c r="G43" s="21"/>
      <c r="H43" s="37"/>
    </row>
    <row r="44" spans="2:8" x14ac:dyDescent="0.2">
      <c r="B44" s="41"/>
      <c r="C44" s="12"/>
      <c r="D44" s="19"/>
      <c r="E44" s="19"/>
      <c r="F44" s="14"/>
      <c r="G44" s="21"/>
      <c r="H44" s="37"/>
    </row>
    <row r="45" spans="2:8" x14ac:dyDescent="0.2">
      <c r="B45" s="41"/>
      <c r="C45" s="12"/>
      <c r="D45" s="19"/>
      <c r="E45" s="19"/>
      <c r="F45" s="14"/>
      <c r="G45" s="21"/>
      <c r="H45" s="37"/>
    </row>
    <row r="46" spans="2:8" x14ac:dyDescent="0.2">
      <c r="B46" s="41"/>
      <c r="C46" s="12"/>
      <c r="D46" s="19"/>
      <c r="E46" s="19"/>
      <c r="F46" s="14"/>
      <c r="G46" s="21"/>
      <c r="H46" s="37"/>
    </row>
    <row r="47" spans="2:8" x14ac:dyDescent="0.2">
      <c r="B47" s="41"/>
      <c r="C47" s="12"/>
      <c r="D47" s="19"/>
      <c r="E47" s="19"/>
      <c r="F47" s="14"/>
      <c r="G47" s="21"/>
      <c r="H47" s="37"/>
    </row>
    <row r="48" spans="2:8" x14ac:dyDescent="0.2">
      <c r="B48" s="41"/>
      <c r="C48" s="12"/>
      <c r="D48" s="19"/>
      <c r="E48" s="19"/>
      <c r="F48" s="14"/>
      <c r="G48" s="21"/>
      <c r="H48" s="37"/>
    </row>
    <row r="49" spans="2:8" x14ac:dyDescent="0.2">
      <c r="B49" s="41"/>
      <c r="C49" s="12"/>
      <c r="D49" s="19"/>
      <c r="E49" s="19"/>
      <c r="F49" s="14"/>
      <c r="G49" s="21"/>
      <c r="H49" s="37"/>
    </row>
    <row r="50" spans="2:8" x14ac:dyDescent="0.2">
      <c r="B50" s="41"/>
      <c r="C50" s="12"/>
      <c r="D50" s="19"/>
      <c r="E50" s="19"/>
      <c r="F50" s="14"/>
      <c r="G50" s="21"/>
      <c r="H50" s="37"/>
    </row>
    <row r="51" spans="2:8" x14ac:dyDescent="0.2">
      <c r="B51" s="41"/>
      <c r="C51" s="12"/>
      <c r="D51" s="19"/>
      <c r="E51" s="19"/>
      <c r="F51" s="14"/>
      <c r="G51" s="21"/>
      <c r="H51" s="37"/>
    </row>
    <row r="52" spans="2:8" x14ac:dyDescent="0.2">
      <c r="B52" s="41"/>
      <c r="C52" s="12"/>
      <c r="D52" s="19"/>
      <c r="E52" s="19"/>
      <c r="F52" s="14"/>
      <c r="G52" s="21"/>
      <c r="H52" s="37"/>
    </row>
    <row r="53" spans="2:8" x14ac:dyDescent="0.2">
      <c r="B53" s="41"/>
      <c r="C53" s="12"/>
      <c r="D53" s="19"/>
      <c r="E53" s="19"/>
      <c r="F53" s="14"/>
      <c r="G53" s="21"/>
      <c r="H53" s="37"/>
    </row>
    <row r="54" spans="2:8" x14ac:dyDescent="0.2">
      <c r="B54" s="41"/>
      <c r="C54" s="12"/>
      <c r="D54" s="19"/>
      <c r="E54" s="19"/>
      <c r="F54" s="14"/>
      <c r="G54" s="21"/>
      <c r="H54" s="37"/>
    </row>
    <row r="55" spans="2:8" x14ac:dyDescent="0.2">
      <c r="B55" s="41"/>
      <c r="C55" s="12"/>
      <c r="D55" s="19"/>
      <c r="E55" s="19"/>
      <c r="F55" s="14"/>
      <c r="G55" s="21"/>
      <c r="H55" s="37"/>
    </row>
    <row r="56" spans="2:8" ht="12" customHeight="1" x14ac:dyDescent="0.2">
      <c r="B56" s="41"/>
      <c r="C56" s="12"/>
      <c r="D56" s="19"/>
      <c r="E56" s="19"/>
      <c r="F56" s="14"/>
      <c r="G56" s="21"/>
      <c r="H56" s="37"/>
    </row>
    <row r="57" spans="2:8" x14ac:dyDescent="0.2">
      <c r="B57" s="41"/>
      <c r="C57" s="12"/>
      <c r="D57" s="19"/>
      <c r="E57" s="19"/>
      <c r="F57" s="14"/>
      <c r="G57" s="21"/>
      <c r="H57" s="37"/>
    </row>
    <row r="58" spans="2:8" ht="12" customHeight="1" x14ac:dyDescent="0.2">
      <c r="B58" s="41"/>
      <c r="C58" s="12"/>
      <c r="D58" s="19"/>
      <c r="E58" s="19"/>
      <c r="F58" s="14"/>
      <c r="G58" s="21"/>
      <c r="H58" s="37"/>
    </row>
    <row r="59" spans="2:8" s="25" customFormat="1" ht="19.5" customHeight="1" x14ac:dyDescent="0.2">
      <c r="B59" s="87" t="s">
        <v>392</v>
      </c>
      <c r="C59" s="27" t="s">
        <v>223</v>
      </c>
      <c r="D59" s="28"/>
      <c r="E59" s="92"/>
      <c r="F59" s="28"/>
      <c r="G59" s="167"/>
      <c r="H59" s="31"/>
    </row>
  </sheetData>
  <mergeCells count="4">
    <mergeCell ref="E2:G2"/>
    <mergeCell ref="B6:F8"/>
    <mergeCell ref="G5:G8"/>
    <mergeCell ref="B5:F5"/>
  </mergeCells>
  <phoneticPr fontId="14" type="noConversion"/>
  <conditionalFormatting sqref="F10:G58">
    <cfRule type="expression" dxfId="29" priority="3">
      <formula>AND(#REF!=FALSE,$D10&lt;&gt;"P C Sum",$D10&lt;&gt;"PC Sum",$D10&lt;&gt;"P Sum",$D10&lt;&gt;"Prov Sum")</formula>
    </cfRule>
  </conditionalFormatting>
  <conditionalFormatting sqref="G59">
    <cfRule type="expression" dxfId="28" priority="2">
      <formula>AND(#REF!=FALSE,$D59&lt;&gt;"P C Sum",$D59&lt;&gt;"PC Sum",$D59&lt;&gt;"P Sum",$D59&lt;&gt;"Prov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H115"/>
  <sheetViews>
    <sheetView view="pageBreakPreview" zoomScaleNormal="125" zoomScaleSheetLayoutView="100" zoomScalePageLayoutView="125" workbookViewId="0">
      <selection activeCell="F84" sqref="F84"/>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6.85546875" style="1"/>
  </cols>
  <sheetData>
    <row r="1" spans="2:8" x14ac:dyDescent="0.2">
      <c r="G1" s="112"/>
    </row>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8</v>
      </c>
      <c r="C5" s="239"/>
      <c r="D5" s="239"/>
      <c r="E5" s="239"/>
      <c r="F5" s="239"/>
      <c r="G5" s="235" t="str">
        <f>"CHAPTER "&amp;B11</f>
        <v>CHAPTER C8.8</v>
      </c>
      <c r="H5" s="5"/>
    </row>
    <row r="6" spans="2:8" ht="7.5" customHeight="1" x14ac:dyDescent="0.2">
      <c r="B6" s="281" t="s">
        <v>495</v>
      </c>
      <c r="C6" s="282"/>
      <c r="D6" s="282"/>
      <c r="E6" s="282"/>
      <c r="F6" s="282"/>
      <c r="G6" s="236"/>
      <c r="H6" s="6"/>
    </row>
    <row r="7" spans="2:8" ht="12.75" customHeight="1" x14ac:dyDescent="0.2">
      <c r="B7" s="281"/>
      <c r="C7" s="282"/>
      <c r="D7" s="282"/>
      <c r="E7" s="282"/>
      <c r="F7" s="282"/>
      <c r="G7" s="236"/>
      <c r="H7" s="6"/>
    </row>
    <row r="8" spans="2:8" ht="7.5" customHeight="1" x14ac:dyDescent="0.2">
      <c r="B8" s="283"/>
      <c r="C8" s="284"/>
      <c r="D8" s="284"/>
      <c r="E8" s="284"/>
      <c r="F8" s="284"/>
      <c r="G8" s="237"/>
      <c r="H8" s="6"/>
    </row>
    <row r="9" spans="2:8" s="7" customFormat="1" ht="24.95" customHeight="1" x14ac:dyDescent="0.2">
      <c r="B9" s="8" t="s">
        <v>0</v>
      </c>
      <c r="C9" s="9" t="s">
        <v>1</v>
      </c>
      <c r="D9" s="9" t="s">
        <v>2</v>
      </c>
      <c r="E9" s="9" t="s">
        <v>3</v>
      </c>
      <c r="F9" s="9" t="s">
        <v>4</v>
      </c>
      <c r="G9" s="9" t="s">
        <v>5</v>
      </c>
      <c r="H9" s="10"/>
    </row>
    <row r="10" spans="2:8" x14ac:dyDescent="0.2">
      <c r="B10" s="41"/>
      <c r="C10" s="12"/>
      <c r="D10" s="13"/>
      <c r="E10" s="13"/>
      <c r="F10" s="14"/>
      <c r="G10" s="15"/>
      <c r="H10" s="16"/>
    </row>
    <row r="11" spans="2:8" x14ac:dyDescent="0.2">
      <c r="B11" s="50" t="s">
        <v>357</v>
      </c>
      <c r="C11" s="18" t="s">
        <v>358</v>
      </c>
      <c r="D11" s="19"/>
      <c r="E11" s="19"/>
      <c r="F11" s="14"/>
      <c r="G11" s="21"/>
      <c r="H11" s="37"/>
    </row>
    <row r="12" spans="2:8" x14ac:dyDescent="0.2">
      <c r="B12" s="41"/>
      <c r="C12" s="12"/>
      <c r="D12" s="19"/>
      <c r="E12" s="19"/>
      <c r="F12" s="14"/>
      <c r="G12" s="21"/>
      <c r="H12" s="37"/>
    </row>
    <row r="13" spans="2:8" x14ac:dyDescent="0.2">
      <c r="B13" s="50" t="s">
        <v>359</v>
      </c>
      <c r="C13" s="18" t="s">
        <v>360</v>
      </c>
      <c r="D13" s="64"/>
      <c r="E13" s="19"/>
      <c r="F13" s="14"/>
      <c r="G13" s="21"/>
      <c r="H13" s="37"/>
    </row>
    <row r="14" spans="2:8" x14ac:dyDescent="0.2">
      <c r="B14" s="89"/>
      <c r="C14" s="110"/>
      <c r="D14" s="64"/>
      <c r="E14" s="20"/>
      <c r="F14" s="14"/>
      <c r="G14" s="21"/>
      <c r="H14" s="38"/>
    </row>
    <row r="15" spans="2:8" x14ac:dyDescent="0.2">
      <c r="B15" s="89" t="s">
        <v>361</v>
      </c>
      <c r="C15" s="110" t="s">
        <v>362</v>
      </c>
      <c r="D15" s="64"/>
      <c r="E15" s="20"/>
      <c r="F15" s="14"/>
      <c r="G15" s="21"/>
      <c r="H15" s="37"/>
    </row>
    <row r="16" spans="2:8" x14ac:dyDescent="0.2">
      <c r="B16" s="89"/>
      <c r="C16" s="110"/>
      <c r="D16" s="64"/>
      <c r="E16" s="20"/>
      <c r="F16" s="14"/>
      <c r="G16" s="21"/>
    </row>
    <row r="17" spans="2:8" x14ac:dyDescent="0.2">
      <c r="B17" s="89" t="s">
        <v>32</v>
      </c>
      <c r="C17" s="110" t="s">
        <v>363</v>
      </c>
      <c r="D17" s="64" t="s">
        <v>6</v>
      </c>
      <c r="E17" s="20">
        <v>2000</v>
      </c>
      <c r="F17" s="14"/>
      <c r="G17" s="21"/>
    </row>
    <row r="18" spans="2:8" x14ac:dyDescent="0.2">
      <c r="B18" s="89"/>
      <c r="C18" s="110"/>
      <c r="D18" s="64"/>
      <c r="E18" s="20"/>
      <c r="F18" s="14"/>
      <c r="G18" s="21"/>
    </row>
    <row r="19" spans="2:8" x14ac:dyDescent="0.2">
      <c r="B19" s="89" t="s">
        <v>33</v>
      </c>
      <c r="C19" s="110" t="s">
        <v>364</v>
      </c>
      <c r="D19" s="64" t="s">
        <v>6</v>
      </c>
      <c r="E19" s="20">
        <v>700</v>
      </c>
      <c r="F19" s="14"/>
      <c r="G19" s="21"/>
      <c r="H19" s="37"/>
    </row>
    <row r="20" spans="2:8" x14ac:dyDescent="0.2">
      <c r="B20" s="89"/>
      <c r="C20" s="110"/>
      <c r="D20" s="64"/>
      <c r="E20" s="20"/>
      <c r="F20" s="14"/>
      <c r="G20" s="21"/>
      <c r="H20" s="37"/>
    </row>
    <row r="21" spans="2:8" x14ac:dyDescent="0.2">
      <c r="B21" s="89" t="s">
        <v>38</v>
      </c>
      <c r="C21" s="110" t="s">
        <v>415</v>
      </c>
      <c r="D21" s="64" t="s">
        <v>6</v>
      </c>
      <c r="E21" s="20">
        <v>300</v>
      </c>
      <c r="F21" s="14"/>
      <c r="G21" s="21"/>
      <c r="H21" s="38"/>
    </row>
    <row r="22" spans="2:8" x14ac:dyDescent="0.2">
      <c r="B22" s="89"/>
      <c r="C22" s="110"/>
      <c r="D22" s="64"/>
      <c r="E22" s="22"/>
      <c r="F22" s="14"/>
      <c r="G22" s="21"/>
      <c r="H22" s="16"/>
    </row>
    <row r="23" spans="2:8" s="190" customFormat="1" x14ac:dyDescent="0.2">
      <c r="B23" s="191" t="s">
        <v>365</v>
      </c>
      <c r="C23" s="192" t="s">
        <v>366</v>
      </c>
      <c r="D23" s="193"/>
      <c r="E23" s="194"/>
      <c r="F23" s="195"/>
      <c r="G23" s="196"/>
      <c r="H23" s="131"/>
    </row>
    <row r="24" spans="2:8" s="98" customFormat="1" x14ac:dyDescent="0.2">
      <c r="B24" s="191"/>
      <c r="C24" s="192"/>
      <c r="D24" s="193"/>
      <c r="E24" s="103"/>
      <c r="F24" s="195"/>
      <c r="G24" s="196"/>
      <c r="H24" s="107"/>
    </row>
    <row r="25" spans="2:8" s="98" customFormat="1" x14ac:dyDescent="0.2">
      <c r="B25" s="191" t="s">
        <v>32</v>
      </c>
      <c r="C25" s="192" t="s">
        <v>367</v>
      </c>
      <c r="D25" s="193" t="s">
        <v>6</v>
      </c>
      <c r="E25" s="103">
        <v>2000</v>
      </c>
      <c r="F25" s="195"/>
      <c r="G25" s="196"/>
      <c r="H25" s="107"/>
    </row>
    <row r="26" spans="2:8" s="98" customFormat="1" x14ac:dyDescent="0.2">
      <c r="B26" s="191"/>
      <c r="C26" s="192"/>
      <c r="D26" s="193"/>
      <c r="E26" s="103"/>
      <c r="F26" s="195"/>
      <c r="G26" s="196"/>
      <c r="H26" s="102"/>
    </row>
    <row r="27" spans="2:8" s="98" customFormat="1" x14ac:dyDescent="0.2">
      <c r="B27" s="191" t="s">
        <v>33</v>
      </c>
      <c r="C27" s="192" t="s">
        <v>368</v>
      </c>
      <c r="D27" s="193" t="s">
        <v>6</v>
      </c>
      <c r="E27" s="103">
        <v>700</v>
      </c>
      <c r="F27" s="195"/>
      <c r="G27" s="196"/>
      <c r="H27" s="102"/>
    </row>
    <row r="28" spans="2:8" s="98" customFormat="1" x14ac:dyDescent="0.2">
      <c r="B28" s="191"/>
      <c r="C28" s="192"/>
      <c r="D28" s="193"/>
      <c r="E28" s="103"/>
      <c r="F28" s="195"/>
      <c r="G28" s="196"/>
      <c r="H28" s="102"/>
    </row>
    <row r="29" spans="2:8" s="98" customFormat="1" x14ac:dyDescent="0.2">
      <c r="B29" s="191" t="s">
        <v>38</v>
      </c>
      <c r="C29" s="192" t="s">
        <v>369</v>
      </c>
      <c r="D29" s="193" t="s">
        <v>6</v>
      </c>
      <c r="E29" s="103">
        <v>300</v>
      </c>
      <c r="F29" s="195"/>
      <c r="G29" s="196"/>
      <c r="H29" s="102"/>
    </row>
    <row r="30" spans="2:8" s="98" customFormat="1" x14ac:dyDescent="0.2">
      <c r="B30" s="191"/>
      <c r="C30" s="192"/>
      <c r="D30" s="193"/>
      <c r="E30" s="101"/>
      <c r="F30" s="195"/>
      <c r="G30" s="196"/>
      <c r="H30" s="102"/>
    </row>
    <row r="31" spans="2:8" s="98" customFormat="1" x14ac:dyDescent="0.2">
      <c r="B31" s="191" t="s">
        <v>370</v>
      </c>
      <c r="C31" s="192" t="s">
        <v>371</v>
      </c>
      <c r="D31" s="193"/>
      <c r="E31" s="101"/>
      <c r="F31" s="195"/>
      <c r="G31" s="196"/>
      <c r="H31" s="102"/>
    </row>
    <row r="32" spans="2:8" s="98" customFormat="1" x14ac:dyDescent="0.2">
      <c r="B32" s="191"/>
      <c r="C32" s="192"/>
      <c r="D32" s="193"/>
      <c r="E32" s="101"/>
      <c r="F32" s="195"/>
      <c r="G32" s="196"/>
      <c r="H32" s="102"/>
    </row>
    <row r="33" spans="2:8" s="98" customFormat="1" x14ac:dyDescent="0.2">
      <c r="B33" s="191" t="s">
        <v>32</v>
      </c>
      <c r="C33" s="192" t="s">
        <v>367</v>
      </c>
      <c r="D33" s="193" t="s">
        <v>6</v>
      </c>
      <c r="E33" s="101">
        <v>2000</v>
      </c>
      <c r="F33" s="14"/>
      <c r="G33" s="196"/>
      <c r="H33" s="102"/>
    </row>
    <row r="34" spans="2:8" s="98" customFormat="1" x14ac:dyDescent="0.2">
      <c r="B34" s="191"/>
      <c r="C34" s="192"/>
      <c r="D34" s="193"/>
      <c r="E34" s="101"/>
      <c r="F34" s="14"/>
      <c r="G34" s="196"/>
      <c r="H34" s="102"/>
    </row>
    <row r="35" spans="2:8" s="98" customFormat="1" x14ac:dyDescent="0.2">
      <c r="B35" s="191" t="s">
        <v>33</v>
      </c>
      <c r="C35" s="192" t="s">
        <v>372</v>
      </c>
      <c r="D35" s="193" t="s">
        <v>6</v>
      </c>
      <c r="E35" s="101">
        <v>700</v>
      </c>
      <c r="F35" s="14"/>
      <c r="G35" s="196"/>
      <c r="H35" s="102"/>
    </row>
    <row r="36" spans="2:8" s="98" customFormat="1" x14ac:dyDescent="0.2">
      <c r="B36" s="191"/>
      <c r="C36" s="192"/>
      <c r="D36" s="193"/>
      <c r="E36" s="101"/>
      <c r="F36" s="14"/>
      <c r="G36" s="196"/>
      <c r="H36" s="102"/>
    </row>
    <row r="37" spans="2:8" s="98" customFormat="1" x14ac:dyDescent="0.2">
      <c r="B37" s="191" t="s">
        <v>38</v>
      </c>
      <c r="C37" s="192" t="s">
        <v>369</v>
      </c>
      <c r="D37" s="193" t="s">
        <v>6</v>
      </c>
      <c r="E37" s="101">
        <v>300</v>
      </c>
      <c r="F37" s="14"/>
      <c r="G37" s="196"/>
      <c r="H37" s="102"/>
    </row>
    <row r="38" spans="2:8" x14ac:dyDescent="0.2">
      <c r="B38" s="89"/>
      <c r="C38" s="110"/>
      <c r="D38" s="64"/>
      <c r="E38" s="19"/>
      <c r="F38" s="14"/>
      <c r="G38" s="21"/>
      <c r="H38" s="37"/>
    </row>
    <row r="39" spans="2:8" ht="25.5" x14ac:dyDescent="0.2">
      <c r="B39" s="89" t="s">
        <v>373</v>
      </c>
      <c r="C39" s="110" t="s">
        <v>374</v>
      </c>
      <c r="D39" s="64"/>
      <c r="E39" s="19"/>
      <c r="F39" s="14"/>
      <c r="G39" s="21"/>
      <c r="H39" s="37"/>
    </row>
    <row r="40" spans="2:8" x14ac:dyDescent="0.2">
      <c r="B40" s="89"/>
      <c r="C40" s="110"/>
      <c r="D40" s="64"/>
      <c r="E40" s="19"/>
      <c r="F40" s="14"/>
      <c r="G40" s="21"/>
      <c r="H40" s="37"/>
    </row>
    <row r="41" spans="2:8" x14ac:dyDescent="0.2">
      <c r="B41" s="89" t="s">
        <v>375</v>
      </c>
      <c r="C41" s="110" t="s">
        <v>376</v>
      </c>
      <c r="D41" s="64"/>
      <c r="E41" s="19"/>
      <c r="F41" s="14"/>
      <c r="G41" s="21"/>
      <c r="H41" s="37"/>
    </row>
    <row r="42" spans="2:8" x14ac:dyDescent="0.2">
      <c r="B42" s="89"/>
      <c r="C42" s="110"/>
      <c r="D42" s="64"/>
      <c r="E42" s="19"/>
      <c r="F42" s="14"/>
      <c r="G42" s="21"/>
      <c r="H42" s="37"/>
    </row>
    <row r="43" spans="2:8" ht="27" x14ac:dyDescent="0.2">
      <c r="B43" s="89" t="s">
        <v>32</v>
      </c>
      <c r="C43" s="110" t="s">
        <v>377</v>
      </c>
      <c r="D43" s="64" t="s">
        <v>21</v>
      </c>
      <c r="E43" s="19">
        <f>3000*0.04</f>
        <v>120</v>
      </c>
      <c r="F43" s="14"/>
      <c r="G43" s="21"/>
      <c r="H43" s="37"/>
    </row>
    <row r="44" spans="2:8" x14ac:dyDescent="0.2">
      <c r="B44" s="89"/>
      <c r="C44" s="110"/>
      <c r="D44" s="64"/>
      <c r="E44" s="19"/>
      <c r="F44" s="14"/>
      <c r="G44" s="21"/>
      <c r="H44" s="37"/>
    </row>
    <row r="45" spans="2:8" ht="27" x14ac:dyDescent="0.2">
      <c r="B45" s="89" t="s">
        <v>33</v>
      </c>
      <c r="C45" s="110" t="s">
        <v>378</v>
      </c>
      <c r="D45" s="64" t="s">
        <v>21</v>
      </c>
      <c r="E45" s="19">
        <f>3000*0.04</f>
        <v>120</v>
      </c>
      <c r="F45" s="14"/>
      <c r="G45" s="21"/>
      <c r="H45" s="37"/>
    </row>
    <row r="46" spans="2:8" x14ac:dyDescent="0.2">
      <c r="B46" s="89"/>
      <c r="C46" s="110"/>
      <c r="D46" s="64"/>
      <c r="E46" s="19"/>
      <c r="F46" s="14"/>
      <c r="G46" s="21"/>
      <c r="H46" s="37"/>
    </row>
    <row r="47" spans="2:8" ht="27" x14ac:dyDescent="0.2">
      <c r="B47" s="89" t="s">
        <v>38</v>
      </c>
      <c r="C47" s="110" t="s">
        <v>379</v>
      </c>
      <c r="D47" s="64" t="s">
        <v>21</v>
      </c>
      <c r="E47" s="19">
        <f>3000*0.04</f>
        <v>120</v>
      </c>
      <c r="F47" s="14"/>
      <c r="G47" s="21"/>
      <c r="H47" s="37"/>
    </row>
    <row r="48" spans="2:8" x14ac:dyDescent="0.2">
      <c r="B48" s="89"/>
      <c r="C48" s="110"/>
      <c r="D48" s="64"/>
      <c r="E48" s="34"/>
      <c r="F48" s="14"/>
      <c r="G48" s="21"/>
    </row>
    <row r="49" spans="2:8" ht="14.25" x14ac:dyDescent="0.2">
      <c r="B49" s="89" t="s">
        <v>35</v>
      </c>
      <c r="C49" s="110" t="s">
        <v>380</v>
      </c>
      <c r="D49" s="64" t="s">
        <v>21</v>
      </c>
      <c r="E49" s="19">
        <f>3000*0.04</f>
        <v>120</v>
      </c>
      <c r="F49" s="14"/>
      <c r="G49" s="21"/>
      <c r="H49" s="37"/>
    </row>
    <row r="50" spans="2:8" x14ac:dyDescent="0.2">
      <c r="B50" s="89"/>
      <c r="C50" s="110"/>
      <c r="D50" s="64"/>
      <c r="E50" s="34"/>
      <c r="F50" s="14"/>
      <c r="G50" s="21"/>
      <c r="H50" s="40"/>
    </row>
    <row r="51" spans="2:8" x14ac:dyDescent="0.2">
      <c r="B51" s="89" t="s">
        <v>381</v>
      </c>
      <c r="C51" s="110" t="s">
        <v>382</v>
      </c>
      <c r="D51" s="64"/>
      <c r="E51" s="34"/>
      <c r="F51" s="14"/>
      <c r="G51" s="21"/>
    </row>
    <row r="52" spans="2:8" x14ac:dyDescent="0.2">
      <c r="B52" s="89"/>
      <c r="C52" s="110"/>
      <c r="D52" s="64"/>
      <c r="E52" s="19"/>
      <c r="F52" s="14"/>
      <c r="G52" s="21"/>
      <c r="H52" s="37"/>
    </row>
    <row r="53" spans="2:8" ht="27" x14ac:dyDescent="0.2">
      <c r="B53" s="89" t="s">
        <v>32</v>
      </c>
      <c r="C53" s="110" t="s">
        <v>377</v>
      </c>
      <c r="D53" s="64" t="s">
        <v>21</v>
      </c>
      <c r="E53" s="19">
        <f>1000*0.15</f>
        <v>150</v>
      </c>
      <c r="F53" s="14"/>
      <c r="G53" s="21"/>
      <c r="H53" s="37"/>
    </row>
    <row r="54" spans="2:8" x14ac:dyDescent="0.2">
      <c r="B54" s="89"/>
      <c r="C54" s="110"/>
      <c r="D54" s="64"/>
      <c r="E54" s="19"/>
      <c r="F54" s="14"/>
      <c r="G54" s="21"/>
      <c r="H54" s="37"/>
    </row>
    <row r="55" spans="2:8" ht="27" x14ac:dyDescent="0.2">
      <c r="B55" s="89" t="s">
        <v>33</v>
      </c>
      <c r="C55" s="110" t="s">
        <v>378</v>
      </c>
      <c r="D55" s="64" t="s">
        <v>21</v>
      </c>
      <c r="E55" s="19">
        <f>1000*0.15</f>
        <v>150</v>
      </c>
      <c r="F55" s="14"/>
      <c r="G55" s="21"/>
      <c r="H55" s="37"/>
    </row>
    <row r="56" spans="2:8" x14ac:dyDescent="0.2">
      <c r="B56" s="89"/>
      <c r="C56" s="110"/>
      <c r="D56" s="64"/>
      <c r="E56" s="19"/>
      <c r="F56" s="14"/>
      <c r="G56" s="21"/>
      <c r="H56" s="37"/>
    </row>
    <row r="57" spans="2:8" ht="27" x14ac:dyDescent="0.2">
      <c r="B57" s="89" t="s">
        <v>38</v>
      </c>
      <c r="C57" s="110" t="s">
        <v>379</v>
      </c>
      <c r="D57" s="64" t="s">
        <v>21</v>
      </c>
      <c r="E57" s="19">
        <f>1000*0.15</f>
        <v>150</v>
      </c>
      <c r="F57" s="14"/>
      <c r="G57" s="21"/>
      <c r="H57" s="37"/>
    </row>
    <row r="58" spans="2:8" x14ac:dyDescent="0.2">
      <c r="B58" s="89"/>
      <c r="C58" s="110"/>
      <c r="D58" s="64"/>
      <c r="E58" s="34"/>
      <c r="F58" s="14"/>
      <c r="G58" s="21"/>
      <c r="H58" s="37"/>
    </row>
    <row r="59" spans="2:8" ht="14.25" x14ac:dyDescent="0.2">
      <c r="B59" s="89" t="s">
        <v>35</v>
      </c>
      <c r="C59" s="110" t="s">
        <v>380</v>
      </c>
      <c r="D59" s="64" t="s">
        <v>21</v>
      </c>
      <c r="E59" s="19">
        <f>1000*0.15</f>
        <v>150</v>
      </c>
      <c r="F59" s="14"/>
      <c r="G59" s="21"/>
      <c r="H59" s="37"/>
    </row>
    <row r="60" spans="2:8" x14ac:dyDescent="0.2">
      <c r="B60" s="11"/>
      <c r="C60" s="23"/>
      <c r="D60" s="19"/>
      <c r="E60" s="19"/>
      <c r="F60" s="14"/>
      <c r="G60" s="21"/>
      <c r="H60" s="37"/>
    </row>
    <row r="61" spans="2:8" x14ac:dyDescent="0.2">
      <c r="B61" s="89" t="s">
        <v>383</v>
      </c>
      <c r="C61" s="110" t="s">
        <v>390</v>
      </c>
      <c r="D61" s="64"/>
      <c r="E61" s="19"/>
      <c r="F61" s="14"/>
      <c r="G61" s="21"/>
      <c r="H61" s="37"/>
    </row>
    <row r="62" spans="2:8" x14ac:dyDescent="0.2">
      <c r="B62" s="89"/>
      <c r="C62" s="110"/>
      <c r="D62" s="64"/>
      <c r="E62" s="19"/>
      <c r="F62" s="14"/>
      <c r="G62" s="21"/>
      <c r="H62" s="37"/>
    </row>
    <row r="63" spans="2:8" ht="27" x14ac:dyDescent="0.2">
      <c r="B63" s="89" t="s">
        <v>32</v>
      </c>
      <c r="C63" s="110" t="s">
        <v>377</v>
      </c>
      <c r="D63" s="64" t="s">
        <v>21</v>
      </c>
      <c r="E63" s="19">
        <v>150</v>
      </c>
      <c r="F63" s="14"/>
      <c r="G63" s="21"/>
      <c r="H63" s="37"/>
    </row>
    <row r="64" spans="2:8" ht="27" x14ac:dyDescent="0.2">
      <c r="B64" s="89" t="s">
        <v>33</v>
      </c>
      <c r="C64" s="110" t="s">
        <v>378</v>
      </c>
      <c r="D64" s="64" t="s">
        <v>21</v>
      </c>
      <c r="E64" s="19">
        <v>150</v>
      </c>
      <c r="F64" s="14"/>
      <c r="G64" s="21"/>
      <c r="H64" s="37"/>
    </row>
    <row r="65" spans="1:8" s="25" customFormat="1" ht="24.95" customHeight="1" x14ac:dyDescent="0.2">
      <c r="B65" s="73" t="str">
        <f>$B$11</f>
        <v>C8.8</v>
      </c>
      <c r="C65" s="27" t="s">
        <v>485</v>
      </c>
      <c r="D65" s="28"/>
      <c r="E65" s="90"/>
      <c r="F65" s="28"/>
      <c r="G65" s="167"/>
      <c r="H65" s="31"/>
    </row>
    <row r="66" spans="1:8" x14ac:dyDescent="0.2">
      <c r="B66" s="288" t="s">
        <v>487</v>
      </c>
      <c r="C66" s="288"/>
      <c r="D66" s="275"/>
      <c r="E66" s="223"/>
      <c r="F66" s="223"/>
      <c r="G66" s="223" t="s">
        <v>494</v>
      </c>
    </row>
    <row r="67" spans="1:8" x14ac:dyDescent="0.2">
      <c r="B67" s="289" t="s">
        <v>489</v>
      </c>
      <c r="C67" s="289"/>
      <c r="D67" s="275"/>
      <c r="E67" s="223"/>
      <c r="F67" s="223"/>
      <c r="G67" s="223"/>
    </row>
    <row r="68" spans="1:8" x14ac:dyDescent="0.2">
      <c r="B68" s="287"/>
      <c r="C68" s="287"/>
      <c r="D68" s="276"/>
      <c r="E68" s="224"/>
      <c r="F68" s="224"/>
      <c r="G68" s="224"/>
    </row>
    <row r="69" spans="1:8" x14ac:dyDescent="0.2">
      <c r="B69" s="238" t="s">
        <v>8</v>
      </c>
      <c r="C69" s="239"/>
      <c r="D69" s="239"/>
      <c r="E69" s="239"/>
      <c r="F69" s="239"/>
      <c r="G69" s="241" t="str">
        <f>G5</f>
        <v>CHAPTER C8.8</v>
      </c>
      <c r="H69" s="172"/>
    </row>
    <row r="70" spans="1:8" x14ac:dyDescent="0.2">
      <c r="B70" s="281" t="s">
        <v>495</v>
      </c>
      <c r="C70" s="282"/>
      <c r="D70" s="282"/>
      <c r="E70" s="282"/>
      <c r="F70" s="282"/>
      <c r="G70" s="242"/>
      <c r="H70" s="95"/>
    </row>
    <row r="71" spans="1:8" x14ac:dyDescent="0.2">
      <c r="B71" s="281"/>
      <c r="C71" s="282"/>
      <c r="D71" s="282"/>
      <c r="E71" s="282"/>
      <c r="F71" s="282"/>
      <c r="G71" s="242"/>
      <c r="H71" s="95"/>
    </row>
    <row r="72" spans="1:8" x14ac:dyDescent="0.2">
      <c r="B72" s="283"/>
      <c r="C72" s="284"/>
      <c r="D72" s="284"/>
      <c r="E72" s="284"/>
      <c r="F72" s="284"/>
      <c r="G72" s="243"/>
      <c r="H72" s="95"/>
    </row>
    <row r="73" spans="1:8" x14ac:dyDescent="0.2">
      <c r="A73" s="7"/>
      <c r="B73" s="51" t="s">
        <v>0</v>
      </c>
      <c r="C73" s="9" t="s">
        <v>1</v>
      </c>
      <c r="D73" s="9" t="s">
        <v>2</v>
      </c>
      <c r="E73" s="9" t="s">
        <v>3</v>
      </c>
      <c r="F73" s="9" t="s">
        <v>4</v>
      </c>
      <c r="G73" s="9" t="s">
        <v>5</v>
      </c>
      <c r="H73" s="173"/>
    </row>
    <row r="74" spans="1:8" x14ac:dyDescent="0.2">
      <c r="A74" s="25"/>
      <c r="B74" s="59"/>
      <c r="C74" s="27" t="s">
        <v>24</v>
      </c>
      <c r="D74" s="28"/>
      <c r="E74" s="174"/>
      <c r="F74" s="28"/>
      <c r="G74" s="167">
        <f>+G65</f>
        <v>0</v>
      </c>
      <c r="H74" s="31"/>
    </row>
    <row r="75" spans="1:8" x14ac:dyDescent="0.2">
      <c r="B75" s="52"/>
      <c r="C75" s="12"/>
      <c r="D75" s="19"/>
      <c r="E75" s="19"/>
      <c r="F75" s="14"/>
      <c r="G75" s="21"/>
      <c r="H75" s="37"/>
    </row>
    <row r="76" spans="1:8" ht="27" x14ac:dyDescent="0.2">
      <c r="B76" s="89" t="s">
        <v>38</v>
      </c>
      <c r="C76" s="110" t="s">
        <v>379</v>
      </c>
      <c r="D76" s="64" t="s">
        <v>21</v>
      </c>
      <c r="E76" s="19">
        <v>150</v>
      </c>
      <c r="F76" s="14"/>
      <c r="G76" s="21"/>
      <c r="H76" s="37"/>
    </row>
    <row r="77" spans="1:8" x14ac:dyDescent="0.2">
      <c r="B77" s="89"/>
      <c r="C77" s="110"/>
      <c r="D77" s="64"/>
      <c r="E77" s="19"/>
      <c r="F77" s="14"/>
      <c r="G77" s="21"/>
      <c r="H77" s="37"/>
    </row>
    <row r="78" spans="1:8" ht="14.25" x14ac:dyDescent="0.2">
      <c r="B78" s="89" t="s">
        <v>35</v>
      </c>
      <c r="C78" s="110" t="s">
        <v>380</v>
      </c>
      <c r="D78" s="64" t="s">
        <v>21</v>
      </c>
      <c r="E78" s="19">
        <f>2500*0.15*0.4</f>
        <v>150</v>
      </c>
      <c r="F78" s="14"/>
      <c r="G78" s="21"/>
      <c r="H78" s="37"/>
    </row>
    <row r="79" spans="1:8" x14ac:dyDescent="0.2">
      <c r="B79" s="188"/>
      <c r="C79" s="110"/>
      <c r="D79" s="64"/>
      <c r="E79" s="19"/>
      <c r="F79" s="14"/>
      <c r="G79" s="21"/>
      <c r="H79" s="37"/>
    </row>
    <row r="80" spans="1:8" ht="25.5" x14ac:dyDescent="0.2">
      <c r="B80" s="89" t="s">
        <v>384</v>
      </c>
      <c r="C80" s="110" t="s">
        <v>391</v>
      </c>
      <c r="D80" s="64" t="s">
        <v>49</v>
      </c>
      <c r="E80" s="19">
        <v>3000</v>
      </c>
      <c r="F80" s="14"/>
      <c r="G80" s="21"/>
      <c r="H80" s="37"/>
    </row>
    <row r="81" spans="1:8" x14ac:dyDescent="0.2">
      <c r="A81" s="98"/>
      <c r="B81" s="89"/>
      <c r="C81" s="110"/>
      <c r="D81" s="64"/>
      <c r="E81" s="19"/>
      <c r="F81" s="14"/>
      <c r="G81" s="21"/>
      <c r="H81" s="102"/>
    </row>
    <row r="82" spans="1:8" x14ac:dyDescent="0.2">
      <c r="A82" s="98"/>
      <c r="B82" s="89" t="s">
        <v>385</v>
      </c>
      <c r="C82" s="110" t="s">
        <v>386</v>
      </c>
      <c r="D82" s="64"/>
      <c r="E82" s="19"/>
      <c r="F82" s="14"/>
      <c r="G82" s="21"/>
      <c r="H82" s="102"/>
    </row>
    <row r="83" spans="1:8" x14ac:dyDescent="0.2">
      <c r="A83" s="98"/>
      <c r="B83" s="89"/>
      <c r="C83" s="110"/>
      <c r="D83" s="64"/>
      <c r="E83" s="19"/>
      <c r="F83" s="14"/>
      <c r="G83" s="21"/>
      <c r="H83" s="102"/>
    </row>
    <row r="84" spans="1:8" ht="38.25" x14ac:dyDescent="0.2">
      <c r="A84" s="98"/>
      <c r="B84" s="89" t="s">
        <v>387</v>
      </c>
      <c r="C84" s="110" t="s">
        <v>416</v>
      </c>
      <c r="D84" s="64"/>
      <c r="E84" s="19"/>
      <c r="F84" s="14"/>
      <c r="G84" s="21"/>
      <c r="H84" s="102"/>
    </row>
    <row r="85" spans="1:8" x14ac:dyDescent="0.2">
      <c r="A85" s="98"/>
      <c r="B85" s="89"/>
      <c r="C85" s="110"/>
      <c r="D85" s="64"/>
      <c r="E85" s="19"/>
      <c r="F85" s="14"/>
      <c r="G85" s="21"/>
      <c r="H85" s="102"/>
    </row>
    <row r="86" spans="1:8" ht="27" x14ac:dyDescent="0.2">
      <c r="A86" s="98"/>
      <c r="B86" s="89" t="s">
        <v>32</v>
      </c>
      <c r="C86" s="110" t="s">
        <v>377</v>
      </c>
      <c r="D86" s="64" t="s">
        <v>21</v>
      </c>
      <c r="E86" s="19">
        <f>E53</f>
        <v>150</v>
      </c>
      <c r="F86" s="14"/>
      <c r="G86" s="21"/>
      <c r="H86" s="102"/>
    </row>
    <row r="87" spans="1:8" x14ac:dyDescent="0.2">
      <c r="A87" s="98"/>
      <c r="B87" s="89"/>
      <c r="C87" s="110"/>
      <c r="D87" s="64"/>
      <c r="E87" s="19"/>
      <c r="F87" s="14"/>
      <c r="G87" s="21"/>
      <c r="H87" s="102"/>
    </row>
    <row r="88" spans="1:8" ht="27" x14ac:dyDescent="0.2">
      <c r="A88" s="98"/>
      <c r="B88" s="89" t="s">
        <v>33</v>
      </c>
      <c r="C88" s="110" t="s">
        <v>378</v>
      </c>
      <c r="D88" s="64" t="s">
        <v>21</v>
      </c>
      <c r="E88" s="19">
        <f>E55</f>
        <v>150</v>
      </c>
      <c r="F88" s="14"/>
      <c r="G88" s="21"/>
      <c r="H88" s="102"/>
    </row>
    <row r="89" spans="1:8" x14ac:dyDescent="0.2">
      <c r="A89" s="98"/>
      <c r="B89" s="89"/>
      <c r="C89" s="110"/>
      <c r="D89" s="64"/>
      <c r="E89" s="19"/>
      <c r="F89" s="14"/>
      <c r="G89" s="21"/>
      <c r="H89" s="102"/>
    </row>
    <row r="90" spans="1:8" ht="27" x14ac:dyDescent="0.2">
      <c r="A90" s="98"/>
      <c r="B90" s="89" t="s">
        <v>38</v>
      </c>
      <c r="C90" s="110" t="s">
        <v>379</v>
      </c>
      <c r="D90" s="64" t="s">
        <v>21</v>
      </c>
      <c r="E90" s="19">
        <f>E57</f>
        <v>150</v>
      </c>
      <c r="F90" s="14"/>
      <c r="G90" s="21"/>
      <c r="H90" s="102"/>
    </row>
    <row r="91" spans="1:8" x14ac:dyDescent="0.2">
      <c r="A91" s="98"/>
      <c r="B91" s="89"/>
      <c r="C91" s="110"/>
      <c r="D91" s="64"/>
      <c r="E91" s="19"/>
      <c r="F91" s="14"/>
      <c r="G91" s="21"/>
      <c r="H91" s="102"/>
    </row>
    <row r="92" spans="1:8" ht="14.25" x14ac:dyDescent="0.2">
      <c r="A92" s="98"/>
      <c r="B92" s="89" t="s">
        <v>35</v>
      </c>
      <c r="C92" s="110" t="s">
        <v>380</v>
      </c>
      <c r="D92" s="64" t="s">
        <v>21</v>
      </c>
      <c r="E92" s="19">
        <f>E59</f>
        <v>150</v>
      </c>
      <c r="F92" s="14"/>
      <c r="G92" s="21"/>
      <c r="H92" s="102"/>
    </row>
    <row r="93" spans="1:8" x14ac:dyDescent="0.2">
      <c r="A93" s="98"/>
      <c r="B93" s="89"/>
      <c r="C93" s="110"/>
      <c r="D93" s="64"/>
      <c r="E93" s="19"/>
      <c r="F93" s="14"/>
      <c r="G93" s="21"/>
      <c r="H93" s="102"/>
    </row>
    <row r="94" spans="1:8" ht="51" x14ac:dyDescent="0.2">
      <c r="A94" s="98"/>
      <c r="B94" s="89" t="s">
        <v>388</v>
      </c>
      <c r="C94" s="110" t="s">
        <v>417</v>
      </c>
      <c r="D94" s="64"/>
      <c r="E94" s="101"/>
      <c r="F94" s="14"/>
      <c r="G94" s="21"/>
      <c r="H94" s="102"/>
    </row>
    <row r="95" spans="1:8" x14ac:dyDescent="0.2">
      <c r="A95" s="98"/>
      <c r="B95" s="89"/>
      <c r="C95" s="110"/>
      <c r="D95" s="64"/>
      <c r="E95" s="101"/>
      <c r="F95" s="14"/>
      <c r="G95" s="21"/>
      <c r="H95" s="102"/>
    </row>
    <row r="96" spans="1:8" ht="27" x14ac:dyDescent="0.2">
      <c r="A96" s="98"/>
      <c r="B96" s="89" t="s">
        <v>32</v>
      </c>
      <c r="C96" s="110" t="s">
        <v>377</v>
      </c>
      <c r="D96" s="64" t="s">
        <v>7</v>
      </c>
      <c r="E96" s="101">
        <f>E43*2400/1000</f>
        <v>288</v>
      </c>
      <c r="F96" s="14"/>
      <c r="G96" s="21"/>
      <c r="H96" s="102"/>
    </row>
    <row r="97" spans="1:8" x14ac:dyDescent="0.2">
      <c r="A97" s="98"/>
      <c r="B97" s="89"/>
      <c r="C97" s="110"/>
      <c r="D97" s="64"/>
      <c r="E97" s="101"/>
      <c r="F97" s="14"/>
      <c r="G97" s="21"/>
      <c r="H97" s="102"/>
    </row>
    <row r="98" spans="1:8" ht="27" x14ac:dyDescent="0.2">
      <c r="A98" s="98"/>
      <c r="B98" s="89" t="s">
        <v>33</v>
      </c>
      <c r="C98" s="110" t="s">
        <v>378</v>
      </c>
      <c r="D98" s="64" t="s">
        <v>7</v>
      </c>
      <c r="E98" s="101">
        <f>E45*2400/1000</f>
        <v>288</v>
      </c>
      <c r="F98" s="14"/>
      <c r="G98" s="21"/>
      <c r="H98" s="102"/>
    </row>
    <row r="99" spans="1:8" x14ac:dyDescent="0.2">
      <c r="A99" s="98"/>
      <c r="B99" s="89"/>
      <c r="C99" s="110"/>
      <c r="D99" s="64"/>
      <c r="E99" s="101"/>
      <c r="F99" s="14"/>
      <c r="G99" s="21"/>
      <c r="H99" s="102"/>
    </row>
    <row r="100" spans="1:8" ht="27" x14ac:dyDescent="0.2">
      <c r="A100" s="98"/>
      <c r="B100" s="89" t="s">
        <v>38</v>
      </c>
      <c r="C100" s="110" t="s">
        <v>379</v>
      </c>
      <c r="D100" s="64" t="s">
        <v>7</v>
      </c>
      <c r="E100" s="101">
        <f>E47*2400/1000</f>
        <v>288</v>
      </c>
      <c r="F100" s="14"/>
      <c r="G100" s="21"/>
      <c r="H100" s="102"/>
    </row>
    <row r="101" spans="1:8" x14ac:dyDescent="0.2">
      <c r="A101" s="98"/>
      <c r="B101" s="89"/>
      <c r="C101" s="110"/>
      <c r="D101" s="64"/>
      <c r="E101" s="101"/>
      <c r="F101" s="14"/>
      <c r="G101" s="21"/>
      <c r="H101" s="102"/>
    </row>
    <row r="102" spans="1:8" ht="14.25" x14ac:dyDescent="0.2">
      <c r="A102" s="98"/>
      <c r="B102" s="89" t="s">
        <v>35</v>
      </c>
      <c r="C102" s="110" t="s">
        <v>380</v>
      </c>
      <c r="D102" s="64" t="s">
        <v>7</v>
      </c>
      <c r="E102" s="101">
        <f>E49*2400/1000</f>
        <v>288</v>
      </c>
      <c r="F102" s="14"/>
      <c r="G102" s="21"/>
      <c r="H102" s="102"/>
    </row>
    <row r="103" spans="1:8" x14ac:dyDescent="0.2">
      <c r="A103" s="98"/>
      <c r="B103" s="89"/>
      <c r="C103" s="110"/>
      <c r="D103" s="64"/>
      <c r="E103" s="101"/>
      <c r="F103" s="14"/>
      <c r="G103" s="21"/>
      <c r="H103" s="102"/>
    </row>
    <row r="104" spans="1:8" ht="25.5" x14ac:dyDescent="0.2">
      <c r="A104" s="98"/>
      <c r="B104" s="89" t="s">
        <v>389</v>
      </c>
      <c r="C104" s="110" t="s">
        <v>418</v>
      </c>
      <c r="D104" s="64"/>
      <c r="E104" s="101"/>
      <c r="F104" s="14"/>
      <c r="G104" s="21"/>
      <c r="H104" s="102"/>
    </row>
    <row r="105" spans="1:8" x14ac:dyDescent="0.2">
      <c r="A105" s="98"/>
      <c r="B105" s="89"/>
      <c r="C105" s="110"/>
      <c r="D105" s="64"/>
      <c r="E105" s="101"/>
      <c r="F105" s="14"/>
      <c r="G105" s="21"/>
      <c r="H105" s="102"/>
    </row>
    <row r="106" spans="1:8" ht="27" x14ac:dyDescent="0.2">
      <c r="A106" s="98"/>
      <c r="B106" s="89" t="s">
        <v>32</v>
      </c>
      <c r="C106" s="110" t="s">
        <v>377</v>
      </c>
      <c r="D106" s="64" t="s">
        <v>7</v>
      </c>
      <c r="E106" s="101">
        <f>1950/1000*E63</f>
        <v>292.5</v>
      </c>
      <c r="F106" s="14"/>
      <c r="G106" s="21"/>
      <c r="H106" s="102"/>
    </row>
    <row r="107" spans="1:8" x14ac:dyDescent="0.2">
      <c r="A107" s="98"/>
      <c r="B107" s="89"/>
      <c r="C107" s="110"/>
      <c r="D107" s="64"/>
      <c r="E107" s="101"/>
      <c r="F107" s="14"/>
      <c r="G107" s="21"/>
      <c r="H107" s="102"/>
    </row>
    <row r="108" spans="1:8" ht="27" x14ac:dyDescent="0.2">
      <c r="A108" s="98"/>
      <c r="B108" s="89" t="s">
        <v>33</v>
      </c>
      <c r="C108" s="110" t="s">
        <v>378</v>
      </c>
      <c r="D108" s="64" t="s">
        <v>7</v>
      </c>
      <c r="E108" s="101">
        <f>1950/1000*E64</f>
        <v>292.5</v>
      </c>
      <c r="F108" s="14"/>
      <c r="G108" s="21"/>
      <c r="H108" s="102"/>
    </row>
    <row r="109" spans="1:8" x14ac:dyDescent="0.2">
      <c r="A109" s="98"/>
      <c r="B109" s="89"/>
      <c r="C109" s="110"/>
      <c r="D109" s="64"/>
      <c r="E109" s="101"/>
      <c r="F109" s="14"/>
      <c r="G109" s="21"/>
      <c r="H109" s="102"/>
    </row>
    <row r="110" spans="1:8" ht="27" x14ac:dyDescent="0.2">
      <c r="B110" s="89" t="s">
        <v>38</v>
      </c>
      <c r="C110" s="110" t="s">
        <v>379</v>
      </c>
      <c r="D110" s="64" t="s">
        <v>7</v>
      </c>
      <c r="E110" s="101">
        <f>1950/1000*E76</f>
        <v>292.5</v>
      </c>
      <c r="F110" s="14"/>
      <c r="G110" s="21"/>
      <c r="H110" s="37"/>
    </row>
    <row r="111" spans="1:8" x14ac:dyDescent="0.2">
      <c r="B111" s="89"/>
      <c r="C111" s="110"/>
      <c r="D111" s="64"/>
      <c r="E111" s="101"/>
      <c r="F111" s="14"/>
      <c r="G111" s="21"/>
      <c r="H111" s="37"/>
    </row>
    <row r="112" spans="1:8" ht="14.25" x14ac:dyDescent="0.2">
      <c r="B112" s="89" t="s">
        <v>35</v>
      </c>
      <c r="C112" s="110" t="s">
        <v>380</v>
      </c>
      <c r="D112" s="64" t="s">
        <v>7</v>
      </c>
      <c r="E112" s="101">
        <f>1950/1000*E78</f>
        <v>292.5</v>
      </c>
      <c r="F112" s="14"/>
      <c r="G112" s="21"/>
      <c r="H112" s="37"/>
    </row>
    <row r="113" spans="1:8" x14ac:dyDescent="0.2">
      <c r="B113" s="99"/>
      <c r="C113" s="100"/>
      <c r="D113" s="101"/>
      <c r="E113" s="101"/>
      <c r="F113" s="14"/>
      <c r="G113" s="21"/>
      <c r="H113" s="37"/>
    </row>
    <row r="114" spans="1:8" x14ac:dyDescent="0.2">
      <c r="B114" s="41"/>
      <c r="C114" s="12"/>
      <c r="D114" s="19"/>
      <c r="E114" s="19"/>
      <c r="F114" s="36"/>
      <c r="G114" s="21"/>
      <c r="H114" s="37"/>
    </row>
    <row r="115" spans="1:8" x14ac:dyDescent="0.2">
      <c r="A115" s="25"/>
      <c r="B115" s="59" t="str">
        <f>B65</f>
        <v>C8.8</v>
      </c>
      <c r="C115" s="27" t="s">
        <v>223</v>
      </c>
      <c r="D115" s="28"/>
      <c r="E115" s="174"/>
      <c r="F115" s="28"/>
      <c r="G115" s="167"/>
      <c r="H115" s="31"/>
    </row>
  </sheetData>
  <mergeCells count="7">
    <mergeCell ref="B69:F69"/>
    <mergeCell ref="G69:G72"/>
    <mergeCell ref="B70:F72"/>
    <mergeCell ref="E2:G2"/>
    <mergeCell ref="B6:F8"/>
    <mergeCell ref="G5:G8"/>
    <mergeCell ref="B5:F5"/>
  </mergeCells>
  <phoneticPr fontId="14" type="noConversion"/>
  <conditionalFormatting sqref="F11:G64 F76:G113">
    <cfRule type="expression" dxfId="27" priority="8">
      <formula>AND(#REF!=FALSE,$D11&lt;&gt;"P C Sum",$D11&lt;&gt;"PC Sum",$D11&lt;&gt;"P Sum",$D11&lt;&gt;"Prov Sum")</formula>
    </cfRule>
  </conditionalFormatting>
  <conditionalFormatting sqref="G65">
    <cfRule type="expression" dxfId="26" priority="7">
      <formula>AND(#REF!=FALSE,$D65&lt;&gt;"P C Sum",$D65&lt;&gt;"PC Sum",$D65&lt;&gt;"P Sum",$D65&lt;&gt;"Prov Sum")</formula>
    </cfRule>
  </conditionalFormatting>
  <conditionalFormatting sqref="G114">
    <cfRule type="expression" dxfId="25" priority="5">
      <formula>AND(#REF!=FALSE,$D114&lt;&gt;"P C Sum",$D114&lt;&gt;"PC Sum",$D114&lt;&gt;"P Sum",$D114&lt;&gt;"Prov Sum")</formula>
    </cfRule>
  </conditionalFormatting>
  <conditionalFormatting sqref="G74">
    <cfRule type="expression" dxfId="24" priority="4">
      <formula>AND(#REF!=FALSE,$D74&lt;&gt;"P C Sum",$D74&lt;&gt;"PC Sum",$D74&lt;&gt;"P Sum",$D74&lt;&gt;"Prov Sum")</formula>
    </cfRule>
  </conditionalFormatting>
  <conditionalFormatting sqref="G115">
    <cfRule type="expression" dxfId="23" priority="3">
      <formula>AND(#REF!=FALSE,$D115&lt;&gt;"P C Sum",$D115&lt;&gt;"PC Sum",$D115&lt;&gt;"P Sum",$D115&lt;&gt;"Prov Sum")</formula>
    </cfRule>
  </conditionalFormatting>
  <conditionalFormatting sqref="G75">
    <cfRule type="expression" dxfId="22" priority="2">
      <formula>AND(#REF!=FALSE,$D75&lt;&gt;"P C Sum",$D75&lt;&gt;"PC Sum",$D75&lt;&gt;"P Sum",$D75&lt;&gt;"Prov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1"/>
  <sheetViews>
    <sheetView view="pageBreakPreview" zoomScaleNormal="125" zoomScaleSheetLayoutView="100" zoomScalePageLayoutView="125" workbookViewId="0">
      <selection activeCell="G34" sqref="G34"/>
    </sheetView>
  </sheetViews>
  <sheetFormatPr defaultColWidth="6.85546875" defaultRowHeight="12.75" x14ac:dyDescent="0.2"/>
  <cols>
    <col min="1" max="1" width="0.7109375" style="60" customWidth="1"/>
    <col min="2" max="2" width="11.7109375" style="63" customWidth="1"/>
    <col min="3" max="3" width="45.7109375" style="62" customWidth="1"/>
    <col min="4" max="4" width="13.7109375" style="94" customWidth="1"/>
    <col min="5" max="5" width="15.7109375" style="94" customWidth="1"/>
    <col min="6" max="6" width="15.7109375" style="60" customWidth="1"/>
    <col min="7" max="7" width="15.7109375" style="61" customWidth="1"/>
    <col min="8" max="8" width="0.7109375" style="61" customWidth="1"/>
    <col min="9" max="16384" width="6.85546875" style="60"/>
  </cols>
  <sheetData>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8</v>
      </c>
      <c r="C5" s="239"/>
      <c r="D5" s="239"/>
      <c r="E5" s="239"/>
      <c r="F5" s="239"/>
      <c r="G5" s="241" t="str">
        <f>"CHAPTER "&amp;B11</f>
        <v>CHAPTER C9.1</v>
      </c>
      <c r="H5" s="172"/>
    </row>
    <row r="6" spans="2:8" ht="7.5" customHeight="1" x14ac:dyDescent="0.2">
      <c r="B6" s="281" t="s">
        <v>495</v>
      </c>
      <c r="C6" s="282"/>
      <c r="D6" s="282"/>
      <c r="E6" s="282"/>
      <c r="F6" s="282"/>
      <c r="G6" s="242"/>
      <c r="H6" s="95"/>
    </row>
    <row r="7" spans="2:8" ht="12.75" customHeight="1" x14ac:dyDescent="0.2">
      <c r="B7" s="281"/>
      <c r="C7" s="282"/>
      <c r="D7" s="282"/>
      <c r="E7" s="282"/>
      <c r="F7" s="282"/>
      <c r="G7" s="242"/>
      <c r="H7" s="95"/>
    </row>
    <row r="8" spans="2:8" ht="7.5" customHeight="1" x14ac:dyDescent="0.2">
      <c r="B8" s="283"/>
      <c r="C8" s="284"/>
      <c r="D8" s="284"/>
      <c r="E8" s="284"/>
      <c r="F8" s="284"/>
      <c r="G8" s="243"/>
      <c r="H8" s="95"/>
    </row>
    <row r="9" spans="2:8" s="7" customFormat="1" ht="24.95" customHeight="1" x14ac:dyDescent="0.2">
      <c r="B9" s="8" t="s">
        <v>0</v>
      </c>
      <c r="C9" s="9" t="s">
        <v>1</v>
      </c>
      <c r="D9" s="9" t="s">
        <v>2</v>
      </c>
      <c r="E9" s="9" t="s">
        <v>3</v>
      </c>
      <c r="F9" s="9" t="s">
        <v>4</v>
      </c>
      <c r="G9" s="9" t="s">
        <v>5</v>
      </c>
      <c r="H9" s="173"/>
    </row>
    <row r="10" spans="2:8" x14ac:dyDescent="0.2">
      <c r="B10" s="111"/>
      <c r="C10" s="110"/>
      <c r="D10" s="70"/>
      <c r="E10" s="70"/>
      <c r="F10" s="71"/>
      <c r="G10" s="15"/>
      <c r="H10" s="16"/>
    </row>
    <row r="11" spans="2:8" x14ac:dyDescent="0.2">
      <c r="B11" s="50" t="s">
        <v>403</v>
      </c>
      <c r="C11" s="18" t="s">
        <v>404</v>
      </c>
      <c r="D11" s="64"/>
      <c r="E11" s="64"/>
      <c r="F11" s="69"/>
      <c r="G11" s="21"/>
      <c r="H11" s="37"/>
    </row>
    <row r="12" spans="2:8" x14ac:dyDescent="0.2">
      <c r="B12" s="89"/>
      <c r="C12" s="110"/>
      <c r="D12" s="64"/>
      <c r="E12" s="64"/>
      <c r="F12" s="69"/>
      <c r="G12" s="21"/>
      <c r="H12" s="37"/>
    </row>
    <row r="13" spans="2:8" x14ac:dyDescent="0.2">
      <c r="B13" s="50" t="s">
        <v>405</v>
      </c>
      <c r="C13" s="18" t="s">
        <v>406</v>
      </c>
      <c r="D13" s="64"/>
      <c r="E13" s="64"/>
      <c r="F13" s="69"/>
      <c r="G13" s="21"/>
      <c r="H13" s="37"/>
    </row>
    <row r="14" spans="2:8" x14ac:dyDescent="0.2">
      <c r="B14" s="89"/>
      <c r="C14" s="110"/>
      <c r="D14" s="64"/>
      <c r="E14" s="64"/>
      <c r="F14" s="69"/>
      <c r="G14" s="21"/>
      <c r="H14" s="37"/>
    </row>
    <row r="15" spans="2:8" x14ac:dyDescent="0.2">
      <c r="B15" s="89" t="s">
        <v>407</v>
      </c>
      <c r="C15" s="110" t="s">
        <v>408</v>
      </c>
      <c r="D15" s="64"/>
      <c r="E15" s="20"/>
      <c r="F15" s="14"/>
      <c r="G15" s="21"/>
      <c r="H15" s="37"/>
    </row>
    <row r="16" spans="2:8" x14ac:dyDescent="0.2">
      <c r="B16" s="89"/>
      <c r="C16" s="110"/>
      <c r="D16" s="64"/>
      <c r="E16" s="20"/>
      <c r="F16" s="14"/>
      <c r="G16" s="21"/>
      <c r="H16" s="37"/>
    </row>
    <row r="17" spans="2:8" ht="25.5" x14ac:dyDescent="0.2">
      <c r="B17" s="89" t="s">
        <v>409</v>
      </c>
      <c r="C17" s="110" t="s">
        <v>410</v>
      </c>
      <c r="D17" s="64" t="s">
        <v>143</v>
      </c>
      <c r="E17" s="64">
        <f>0.55*(C8.8!E43+C8.8!E45+C8.8!E47+C8.8!E49)/0.04*0.5</f>
        <v>3300</v>
      </c>
      <c r="F17" s="14"/>
      <c r="G17" s="21"/>
      <c r="H17" s="37"/>
    </row>
    <row r="18" spans="2:8" x14ac:dyDescent="0.2">
      <c r="B18" s="89"/>
      <c r="C18" s="110"/>
      <c r="D18" s="64"/>
      <c r="E18" s="64"/>
      <c r="F18" s="14"/>
      <c r="G18" s="21"/>
      <c r="H18" s="37"/>
    </row>
    <row r="19" spans="2:8" ht="25.5" x14ac:dyDescent="0.2">
      <c r="B19" s="89" t="s">
        <v>411</v>
      </c>
      <c r="C19" s="110" t="s">
        <v>412</v>
      </c>
      <c r="D19" s="64" t="s">
        <v>143</v>
      </c>
      <c r="E19" s="64">
        <f>+E17</f>
        <v>3300</v>
      </c>
      <c r="F19" s="14"/>
      <c r="G19" s="21"/>
      <c r="H19" s="37"/>
    </row>
    <row r="20" spans="2:8" x14ac:dyDescent="0.2">
      <c r="B20" s="89"/>
      <c r="C20" s="110"/>
      <c r="D20" s="64"/>
      <c r="E20" s="64"/>
      <c r="F20" s="36"/>
      <c r="G20" s="21"/>
      <c r="H20" s="37"/>
    </row>
    <row r="21" spans="2:8" s="25" customFormat="1" ht="22.5" customHeight="1" x14ac:dyDescent="0.2">
      <c r="B21" s="26" t="s">
        <v>403</v>
      </c>
      <c r="C21" s="221" t="s">
        <v>223</v>
      </c>
      <c r="D21" s="28"/>
      <c r="E21" s="174"/>
      <c r="F21" s="28"/>
      <c r="G21" s="167"/>
      <c r="H21" s="31"/>
    </row>
  </sheetData>
  <mergeCells count="4">
    <mergeCell ref="E2:G2"/>
    <mergeCell ref="B5:F5"/>
    <mergeCell ref="G5:G8"/>
    <mergeCell ref="B6:F8"/>
  </mergeCells>
  <conditionalFormatting sqref="F19:G19">
    <cfRule type="expression" dxfId="21" priority="4">
      <formula>AND(#REF!=FALSE,$D19&lt;&gt;"P C Sum",$D19&lt;&gt;"PC Sum",$D19&lt;&gt;"P Sum",$D19&lt;&gt;"Prov Sum")</formula>
    </cfRule>
  </conditionalFormatting>
  <conditionalFormatting sqref="G20">
    <cfRule type="expression" dxfId="20" priority="3">
      <formula>AND(#REF!=FALSE,$D20&lt;&gt;"P C Sum",$D20&lt;&gt;"PC Sum",$D20&lt;&gt;"P Sum",$D20&lt;&gt;"Prov Sum")</formula>
    </cfRule>
  </conditionalFormatting>
  <conditionalFormatting sqref="G21">
    <cfRule type="expression" dxfId="19" priority="2">
      <formula>AND(#REF!=FALSE,$D21&lt;&gt;"P C Sum",$D21&lt;&gt;"PC Sum",$D21&lt;&gt;"P Sum",$D21&lt;&gt;"Prov Sum")</formula>
    </cfRule>
  </conditionalFormatting>
  <conditionalFormatting sqref="F15:G18">
    <cfRule type="expression" dxfId="18" priority="1">
      <formula>AND(#REF!=FALSE,$D15&lt;&gt;"P C Sum",$D15&lt;&gt;"PC Sum",$D15&lt;&gt;"P Sum",$D15&lt;&gt;"Prov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B050"/>
  </sheetPr>
  <dimension ref="B1:H54"/>
  <sheetViews>
    <sheetView view="pageBreakPreview" zoomScaleNormal="125" zoomScaleSheetLayoutView="100" zoomScalePageLayoutView="125" workbookViewId="0">
      <pane xSplit="4" ySplit="2" topLeftCell="E3" activePane="bottomRight" state="frozen"/>
      <selection activeCell="K39" sqref="K39"/>
      <selection pane="topRight" activeCell="K39" sqref="K39"/>
      <selection pane="bottomLeft" activeCell="K39" sqref="K39"/>
      <selection pane="bottomRight" activeCell="F30" sqref="F30"/>
    </sheetView>
  </sheetViews>
  <sheetFormatPr defaultColWidth="8.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5.5703125" style="1" customWidth="1"/>
    <col min="7" max="7" width="15.5703125" style="4" customWidth="1"/>
    <col min="8" max="8" width="0.7109375" style="4" customWidth="1"/>
    <col min="9" max="16384" width="8.85546875" style="1"/>
  </cols>
  <sheetData>
    <row r="1" spans="2:8" x14ac:dyDescent="0.2">
      <c r="G1" s="112"/>
    </row>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ht="12.75" customHeight="1" x14ac:dyDescent="0.2">
      <c r="B5" s="238" t="s">
        <v>8</v>
      </c>
      <c r="C5" s="239"/>
      <c r="D5" s="239"/>
      <c r="E5" s="239"/>
      <c r="F5" s="239"/>
      <c r="G5" s="247" t="str">
        <f>"CHAPTER "&amp;B11</f>
        <v>CHAPTER C11.5</v>
      </c>
      <c r="H5" s="91"/>
    </row>
    <row r="6" spans="2:8" ht="7.5" customHeight="1" x14ac:dyDescent="0.2">
      <c r="B6" s="281" t="s">
        <v>495</v>
      </c>
      <c r="C6" s="282"/>
      <c r="D6" s="282"/>
      <c r="E6" s="282"/>
      <c r="F6" s="282"/>
      <c r="G6" s="248"/>
      <c r="H6" s="95"/>
    </row>
    <row r="7" spans="2:8" ht="12.75" customHeight="1" x14ac:dyDescent="0.2">
      <c r="B7" s="281"/>
      <c r="C7" s="282"/>
      <c r="D7" s="282"/>
      <c r="E7" s="282"/>
      <c r="F7" s="282"/>
      <c r="G7" s="248"/>
      <c r="H7" s="95"/>
    </row>
    <row r="8" spans="2:8" s="7" customFormat="1" ht="7.5" customHeight="1" x14ac:dyDescent="0.2">
      <c r="B8" s="283"/>
      <c r="C8" s="284"/>
      <c r="D8" s="284"/>
      <c r="E8" s="284"/>
      <c r="F8" s="284"/>
      <c r="G8" s="249"/>
      <c r="H8" s="93"/>
    </row>
    <row r="9" spans="2:8" s="7" customFormat="1" ht="24.95" customHeight="1" x14ac:dyDescent="0.2">
      <c r="B9" s="8" t="s">
        <v>0</v>
      </c>
      <c r="C9" s="9" t="s">
        <v>1</v>
      </c>
      <c r="D9" s="9" t="s">
        <v>2</v>
      </c>
      <c r="E9" s="9" t="s">
        <v>3</v>
      </c>
      <c r="F9" s="9" t="s">
        <v>4</v>
      </c>
      <c r="G9" s="9" t="s">
        <v>5</v>
      </c>
      <c r="H9" s="93"/>
    </row>
    <row r="10" spans="2:8" x14ac:dyDescent="0.2">
      <c r="B10" s="11"/>
      <c r="C10" s="12"/>
      <c r="D10" s="13"/>
      <c r="E10" s="13"/>
      <c r="F10" s="14"/>
      <c r="G10" s="21"/>
      <c r="H10" s="16"/>
    </row>
    <row r="11" spans="2:8" x14ac:dyDescent="0.2">
      <c r="B11" s="50" t="s">
        <v>226</v>
      </c>
      <c r="C11" s="18" t="s">
        <v>227</v>
      </c>
      <c r="D11" s="13"/>
      <c r="E11" s="13"/>
      <c r="F11" s="14"/>
      <c r="G11" s="21"/>
      <c r="H11" s="16"/>
    </row>
    <row r="12" spans="2:8" x14ac:dyDescent="0.2">
      <c r="B12" s="41"/>
      <c r="C12" s="12"/>
      <c r="D12" s="13"/>
      <c r="E12" s="13"/>
      <c r="F12" s="14"/>
      <c r="G12" s="21"/>
      <c r="H12" s="16"/>
    </row>
    <row r="13" spans="2:8" ht="38.25" x14ac:dyDescent="0.2">
      <c r="B13" s="41" t="s">
        <v>207</v>
      </c>
      <c r="C13" s="12" t="s">
        <v>206</v>
      </c>
      <c r="D13" s="13"/>
      <c r="E13" s="13"/>
      <c r="F13" s="14"/>
      <c r="G13" s="21"/>
      <c r="H13" s="16"/>
    </row>
    <row r="14" spans="2:8" x14ac:dyDescent="0.2">
      <c r="B14" s="41"/>
      <c r="C14" s="12"/>
      <c r="D14" s="13"/>
      <c r="E14" s="13"/>
      <c r="F14" s="14"/>
      <c r="G14" s="21"/>
      <c r="H14" s="16"/>
    </row>
    <row r="15" spans="2:8" ht="38.25" x14ac:dyDescent="0.2">
      <c r="B15" s="41" t="s">
        <v>205</v>
      </c>
      <c r="C15" s="12" t="s">
        <v>297</v>
      </c>
      <c r="D15" s="13" t="s">
        <v>20</v>
      </c>
      <c r="E15" s="13">
        <v>3</v>
      </c>
      <c r="F15" s="14"/>
      <c r="G15" s="21"/>
      <c r="H15" s="16"/>
    </row>
    <row r="16" spans="2:8" x14ac:dyDescent="0.2">
      <c r="B16" s="44"/>
      <c r="C16" s="12"/>
      <c r="D16" s="13"/>
      <c r="E16" s="13"/>
      <c r="F16" s="14"/>
      <c r="G16" s="21"/>
      <c r="H16" s="16"/>
    </row>
    <row r="17" spans="2:8" ht="25.5" x14ac:dyDescent="0.2">
      <c r="B17" s="41" t="s">
        <v>204</v>
      </c>
      <c r="C17" s="12" t="s">
        <v>298</v>
      </c>
      <c r="D17" s="19" t="s">
        <v>20</v>
      </c>
      <c r="E17" s="182">
        <v>0.2</v>
      </c>
      <c r="F17" s="14"/>
      <c r="G17" s="21"/>
      <c r="H17" s="43"/>
    </row>
    <row r="18" spans="2:8" x14ac:dyDescent="0.2">
      <c r="B18" s="44"/>
      <c r="C18" s="12"/>
      <c r="D18" s="13"/>
      <c r="E18" s="22"/>
      <c r="F18" s="14"/>
      <c r="G18" s="21"/>
      <c r="H18" s="16"/>
    </row>
    <row r="19" spans="2:8" x14ac:dyDescent="0.2">
      <c r="B19" s="44"/>
      <c r="C19" s="12"/>
      <c r="D19" s="13"/>
      <c r="E19" s="22"/>
      <c r="F19" s="14"/>
      <c r="G19" s="21"/>
      <c r="H19" s="47"/>
    </row>
    <row r="20" spans="2:8" x14ac:dyDescent="0.2">
      <c r="B20" s="41" t="s">
        <v>203</v>
      </c>
      <c r="C20" s="24" t="s">
        <v>299</v>
      </c>
      <c r="D20" s="19" t="s">
        <v>31</v>
      </c>
      <c r="E20" s="22">
        <v>30</v>
      </c>
      <c r="F20" s="14"/>
      <c r="G20" s="21"/>
      <c r="H20" s="16"/>
    </row>
    <row r="21" spans="2:8" x14ac:dyDescent="0.2">
      <c r="B21" s="41"/>
      <c r="C21" s="24"/>
      <c r="D21" s="19"/>
      <c r="E21" s="22"/>
      <c r="F21" s="14"/>
      <c r="G21" s="21"/>
      <c r="H21" s="16"/>
    </row>
    <row r="22" spans="2:8" ht="25.5" x14ac:dyDescent="0.2">
      <c r="B22" s="41" t="s">
        <v>202</v>
      </c>
      <c r="C22" s="24" t="s">
        <v>300</v>
      </c>
      <c r="D22" s="19" t="s">
        <v>31</v>
      </c>
      <c r="E22" s="22">
        <v>100</v>
      </c>
      <c r="F22" s="14"/>
      <c r="G22" s="21"/>
      <c r="H22" s="16"/>
    </row>
    <row r="23" spans="2:8" x14ac:dyDescent="0.2">
      <c r="B23" s="44"/>
      <c r="C23" s="12"/>
      <c r="D23" s="13"/>
      <c r="E23" s="22"/>
      <c r="F23" s="14"/>
      <c r="G23" s="21"/>
      <c r="H23" s="16"/>
    </row>
    <row r="24" spans="2:8" x14ac:dyDescent="0.2">
      <c r="B24" s="41" t="s">
        <v>201</v>
      </c>
      <c r="C24" s="12" t="s">
        <v>200</v>
      </c>
      <c r="D24" s="19"/>
      <c r="E24" s="22"/>
      <c r="F24" s="14"/>
      <c r="G24" s="21"/>
      <c r="H24" s="43"/>
    </row>
    <row r="25" spans="2:8" x14ac:dyDescent="0.2">
      <c r="B25" s="44"/>
      <c r="C25" s="12"/>
      <c r="D25" s="13"/>
      <c r="E25" s="22"/>
      <c r="F25" s="14"/>
      <c r="G25" s="21"/>
      <c r="H25" s="16"/>
    </row>
    <row r="26" spans="2:8" x14ac:dyDescent="0.2">
      <c r="B26" s="41" t="s">
        <v>32</v>
      </c>
      <c r="C26" s="12" t="s">
        <v>303</v>
      </c>
      <c r="D26" s="19"/>
      <c r="E26" s="22"/>
      <c r="F26" s="14"/>
      <c r="G26" s="21"/>
      <c r="H26" s="16"/>
    </row>
    <row r="27" spans="2:8" x14ac:dyDescent="0.2">
      <c r="B27" s="44"/>
      <c r="C27" s="12"/>
      <c r="D27" s="13"/>
      <c r="E27" s="22"/>
      <c r="F27" s="14"/>
      <c r="G27" s="21"/>
      <c r="H27" s="16"/>
    </row>
    <row r="28" spans="2:8" ht="25.5" x14ac:dyDescent="0.2">
      <c r="B28" s="41" t="s">
        <v>113</v>
      </c>
      <c r="C28" s="12" t="s">
        <v>301</v>
      </c>
      <c r="D28" s="19" t="s">
        <v>31</v>
      </c>
      <c r="E28" s="22">
        <v>3</v>
      </c>
      <c r="F28" s="14"/>
      <c r="G28" s="21"/>
      <c r="H28" s="16"/>
    </row>
    <row r="29" spans="2:8" x14ac:dyDescent="0.2">
      <c r="B29" s="44"/>
      <c r="C29" s="12"/>
      <c r="D29" s="13"/>
      <c r="E29" s="22"/>
      <c r="F29" s="14"/>
      <c r="G29" s="21"/>
      <c r="H29" s="16"/>
    </row>
    <row r="30" spans="2:8" x14ac:dyDescent="0.2">
      <c r="B30" s="41" t="s">
        <v>38</v>
      </c>
      <c r="C30" s="12" t="s">
        <v>199</v>
      </c>
      <c r="D30" s="19"/>
      <c r="E30" s="13"/>
      <c r="F30" s="14"/>
      <c r="G30" s="21"/>
      <c r="H30" s="16"/>
    </row>
    <row r="31" spans="2:8" x14ac:dyDescent="0.2">
      <c r="B31" s="44"/>
      <c r="C31" s="12"/>
      <c r="D31" s="13"/>
      <c r="E31" s="13"/>
      <c r="F31" s="14"/>
      <c r="G31" s="21"/>
      <c r="H31" s="16"/>
    </row>
    <row r="32" spans="2:8" ht="25.5" x14ac:dyDescent="0.2">
      <c r="B32" s="41" t="s">
        <v>113</v>
      </c>
      <c r="C32" s="12" t="s">
        <v>302</v>
      </c>
      <c r="D32" s="19" t="s">
        <v>31</v>
      </c>
      <c r="E32" s="46">
        <v>4</v>
      </c>
      <c r="F32" s="14"/>
      <c r="G32" s="21"/>
      <c r="H32" s="47"/>
    </row>
    <row r="33" spans="2:7" x14ac:dyDescent="0.2">
      <c r="B33" s="74"/>
      <c r="C33" s="12"/>
      <c r="D33" s="19"/>
      <c r="E33" s="20"/>
      <c r="F33" s="14"/>
      <c r="G33" s="21"/>
    </row>
    <row r="34" spans="2:7" x14ac:dyDescent="0.2">
      <c r="B34" s="41" t="s">
        <v>198</v>
      </c>
      <c r="C34" s="12" t="s">
        <v>197</v>
      </c>
      <c r="D34" s="19"/>
      <c r="E34" s="20"/>
      <c r="F34" s="14"/>
      <c r="G34" s="21"/>
    </row>
    <row r="35" spans="2:7" x14ac:dyDescent="0.2">
      <c r="B35" s="44"/>
      <c r="C35" s="12"/>
      <c r="D35" s="13"/>
      <c r="E35" s="20"/>
      <c r="F35" s="14"/>
      <c r="G35" s="21"/>
    </row>
    <row r="36" spans="2:7" x14ac:dyDescent="0.2">
      <c r="B36" s="41" t="s">
        <v>196</v>
      </c>
      <c r="C36" s="12" t="s">
        <v>195</v>
      </c>
      <c r="D36" s="19"/>
      <c r="E36" s="20"/>
      <c r="F36" s="14"/>
      <c r="G36" s="21"/>
    </row>
    <row r="37" spans="2:7" x14ac:dyDescent="0.2">
      <c r="B37" s="44"/>
      <c r="C37" s="12"/>
      <c r="D37" s="13"/>
      <c r="E37" s="20"/>
      <c r="F37" s="14"/>
      <c r="G37" s="21"/>
    </row>
    <row r="38" spans="2:7" x14ac:dyDescent="0.2">
      <c r="B38" s="41" t="s">
        <v>32</v>
      </c>
      <c r="C38" s="24" t="s">
        <v>194</v>
      </c>
      <c r="D38" s="19" t="s">
        <v>20</v>
      </c>
      <c r="E38" s="20">
        <v>1</v>
      </c>
      <c r="F38" s="14"/>
      <c r="G38" s="21"/>
    </row>
    <row r="39" spans="2:7" x14ac:dyDescent="0.2">
      <c r="B39" s="74"/>
      <c r="C39" s="12"/>
      <c r="D39" s="19"/>
      <c r="E39" s="20"/>
      <c r="F39" s="14"/>
      <c r="G39" s="21"/>
    </row>
    <row r="40" spans="2:7" x14ac:dyDescent="0.2">
      <c r="B40" s="41" t="s">
        <v>193</v>
      </c>
      <c r="C40" s="24" t="s">
        <v>304</v>
      </c>
      <c r="D40" s="19" t="s">
        <v>20</v>
      </c>
      <c r="E40" s="20">
        <v>2</v>
      </c>
      <c r="F40" s="14"/>
      <c r="G40" s="21"/>
    </row>
    <row r="41" spans="2:7" x14ac:dyDescent="0.2">
      <c r="B41" s="74"/>
      <c r="C41" s="12"/>
      <c r="D41" s="19"/>
      <c r="E41" s="20"/>
      <c r="F41" s="14"/>
      <c r="G41" s="21"/>
    </row>
    <row r="42" spans="2:7" x14ac:dyDescent="0.2">
      <c r="B42" s="74"/>
      <c r="C42" s="12"/>
      <c r="D42" s="19"/>
      <c r="E42" s="20"/>
      <c r="F42" s="14"/>
      <c r="G42" s="21"/>
    </row>
    <row r="43" spans="2:7" x14ac:dyDescent="0.2">
      <c r="B43" s="74"/>
      <c r="C43" s="12"/>
      <c r="D43" s="19"/>
      <c r="E43" s="20"/>
      <c r="F43" s="14"/>
      <c r="G43" s="21"/>
    </row>
    <row r="44" spans="2:7" x14ac:dyDescent="0.2">
      <c r="B44" s="74"/>
      <c r="C44" s="12"/>
      <c r="D44" s="19"/>
      <c r="E44" s="20"/>
      <c r="F44" s="14"/>
      <c r="G44" s="21"/>
    </row>
    <row r="45" spans="2:7" x14ac:dyDescent="0.2">
      <c r="B45" s="74"/>
      <c r="C45" s="12"/>
      <c r="D45" s="19"/>
      <c r="E45" s="20"/>
      <c r="F45" s="14"/>
      <c r="G45" s="21"/>
    </row>
    <row r="46" spans="2:7" x14ac:dyDescent="0.2">
      <c r="B46" s="74"/>
      <c r="C46" s="12"/>
      <c r="D46" s="19"/>
      <c r="E46" s="20"/>
      <c r="F46" s="14"/>
      <c r="G46" s="21"/>
    </row>
    <row r="47" spans="2:7" x14ac:dyDescent="0.2">
      <c r="B47" s="74"/>
      <c r="C47" s="12"/>
      <c r="D47" s="19"/>
      <c r="E47" s="20"/>
      <c r="F47" s="14"/>
      <c r="G47" s="21"/>
    </row>
    <row r="48" spans="2:7" x14ac:dyDescent="0.2">
      <c r="B48" s="74"/>
      <c r="C48" s="12"/>
      <c r="D48" s="19"/>
      <c r="E48" s="20"/>
      <c r="F48" s="14"/>
      <c r="G48" s="21"/>
    </row>
    <row r="49" spans="2:8" x14ac:dyDescent="0.2">
      <c r="B49" s="74"/>
      <c r="C49" s="12"/>
      <c r="D49" s="19"/>
      <c r="E49" s="20"/>
      <c r="F49" s="14"/>
      <c r="G49" s="21"/>
    </row>
    <row r="50" spans="2:8" x14ac:dyDescent="0.2">
      <c r="B50" s="74"/>
      <c r="C50" s="12"/>
      <c r="D50" s="19"/>
      <c r="E50" s="20"/>
      <c r="F50" s="14"/>
      <c r="G50" s="21"/>
    </row>
    <row r="51" spans="2:8" x14ac:dyDescent="0.2">
      <c r="B51" s="74"/>
      <c r="C51" s="12"/>
      <c r="D51" s="19"/>
      <c r="E51" s="20"/>
      <c r="F51" s="14"/>
      <c r="G51" s="21"/>
    </row>
    <row r="52" spans="2:8" x14ac:dyDescent="0.2">
      <c r="B52" s="74"/>
      <c r="C52" s="12"/>
      <c r="D52" s="19"/>
      <c r="E52" s="20"/>
      <c r="F52" s="14"/>
      <c r="G52" s="21"/>
    </row>
    <row r="53" spans="2:8" x14ac:dyDescent="0.2">
      <c r="B53" s="44"/>
      <c r="C53" s="12"/>
      <c r="D53" s="13"/>
      <c r="E53" s="22"/>
      <c r="F53" s="14"/>
      <c r="G53" s="21"/>
    </row>
    <row r="54" spans="2:8" s="25" customFormat="1" ht="19.5" customHeight="1" x14ac:dyDescent="0.2">
      <c r="B54" s="87" t="str">
        <f>$B$11</f>
        <v>C11.5</v>
      </c>
      <c r="C54" s="221" t="s">
        <v>223</v>
      </c>
      <c r="D54" s="28"/>
      <c r="E54" s="92"/>
      <c r="F54" s="28"/>
      <c r="G54" s="167"/>
      <c r="H54" s="31"/>
    </row>
  </sheetData>
  <mergeCells count="4">
    <mergeCell ref="E2:G2"/>
    <mergeCell ref="G5:G8"/>
    <mergeCell ref="B5:F5"/>
    <mergeCell ref="B6:F8"/>
  </mergeCells>
  <conditionalFormatting sqref="F52:G53">
    <cfRule type="expression" dxfId="17" priority="3">
      <formula>AND(#REF!=FALSE,$D52&lt;&gt;"P C Sum",$D52&lt;&gt;"PC Sum",$D52&lt;&gt;"P Sum",$D52&lt;&gt;"Prov Sum")</formula>
    </cfRule>
  </conditionalFormatting>
  <conditionalFormatting sqref="G54">
    <cfRule type="expression" dxfId="16" priority="2">
      <formula>AND(#REF!=FALSE,$D54&lt;&gt;"P C Sum",$D54&lt;&gt;"PC Sum",$D54&lt;&gt;"P Sum",$D54&lt;&gt;"Prov Sum")</formula>
    </cfRule>
  </conditionalFormatting>
  <conditionalFormatting sqref="F10:G51">
    <cfRule type="expression" dxfId="15" priority="1">
      <formula>AND(#REF!=FALSE,$D10&lt;&gt;"P C Sum",$D10&lt;&gt;"PC Sum",$D10&lt;&gt;"P Sum",$D10&lt;&gt;"Prov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3"/>
  <sheetViews>
    <sheetView view="pageBreakPreview" zoomScaleNormal="125" zoomScaleSheetLayoutView="100" zoomScalePageLayoutView="125" workbookViewId="0">
      <selection activeCell="C26" sqref="C26"/>
    </sheetView>
  </sheetViews>
  <sheetFormatPr defaultColWidth="8.85546875" defaultRowHeight="12.75" x14ac:dyDescent="0.2"/>
  <cols>
    <col min="1" max="1" width="0.7109375" style="60" customWidth="1"/>
    <col min="2" max="2" width="11.5703125" style="63" customWidth="1"/>
    <col min="3" max="3" width="45.5703125" style="62" customWidth="1"/>
    <col min="4" max="4" width="13.7109375" style="94" customWidth="1"/>
    <col min="5" max="5" width="15.5703125" style="94" customWidth="1"/>
    <col min="6" max="6" width="15.5703125" style="60" customWidth="1"/>
    <col min="7" max="7" width="15.5703125" style="61" customWidth="1"/>
    <col min="8" max="8" width="0.7109375" style="61" customWidth="1"/>
    <col min="9" max="16384" width="8.85546875" style="60"/>
  </cols>
  <sheetData>
    <row r="1" spans="2:8" x14ac:dyDescent="0.2">
      <c r="G1" s="209"/>
    </row>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ht="12.75" customHeight="1" x14ac:dyDescent="0.2">
      <c r="B5" s="238" t="s">
        <v>208</v>
      </c>
      <c r="C5" s="239"/>
      <c r="D5" s="239"/>
      <c r="E5" s="239"/>
      <c r="F5" s="239"/>
      <c r="G5" s="247" t="str">
        <f>"CHAPTER "&amp;B11</f>
        <v>CHAPTER C11.9</v>
      </c>
      <c r="H5" s="204"/>
    </row>
    <row r="6" spans="2:8" ht="7.5" customHeight="1" x14ac:dyDescent="0.2">
      <c r="B6" s="281" t="s">
        <v>495</v>
      </c>
      <c r="C6" s="282"/>
      <c r="D6" s="282"/>
      <c r="E6" s="282"/>
      <c r="F6" s="282"/>
      <c r="G6" s="248"/>
      <c r="H6" s="95"/>
    </row>
    <row r="7" spans="2:8" ht="12.75" customHeight="1" x14ac:dyDescent="0.2">
      <c r="B7" s="281"/>
      <c r="C7" s="282"/>
      <c r="D7" s="282"/>
      <c r="E7" s="282"/>
      <c r="F7" s="282"/>
      <c r="G7" s="248"/>
      <c r="H7" s="95"/>
    </row>
    <row r="8" spans="2:8" s="7" customFormat="1" ht="7.5" customHeight="1" x14ac:dyDescent="0.2">
      <c r="B8" s="283"/>
      <c r="C8" s="284"/>
      <c r="D8" s="284"/>
      <c r="E8" s="284"/>
      <c r="F8" s="284"/>
      <c r="G8" s="249"/>
      <c r="H8" s="206"/>
    </row>
    <row r="9" spans="2:8" s="7" customFormat="1" ht="24.95" customHeight="1" x14ac:dyDescent="0.2">
      <c r="B9" s="8" t="s">
        <v>0</v>
      </c>
      <c r="C9" s="9" t="s">
        <v>1</v>
      </c>
      <c r="D9" s="9" t="s">
        <v>2</v>
      </c>
      <c r="E9" s="9" t="s">
        <v>3</v>
      </c>
      <c r="F9" s="9" t="s">
        <v>4</v>
      </c>
      <c r="G9" s="9" t="s">
        <v>5</v>
      </c>
      <c r="H9" s="206"/>
    </row>
    <row r="10" spans="2:8" x14ac:dyDescent="0.2">
      <c r="B10" s="111"/>
      <c r="C10" s="110"/>
      <c r="D10" s="70"/>
      <c r="E10" s="70"/>
      <c r="F10" s="71"/>
      <c r="G10" s="21"/>
      <c r="H10" s="16"/>
    </row>
    <row r="11" spans="2:8" ht="25.5" x14ac:dyDescent="0.2">
      <c r="B11" s="50" t="s">
        <v>214</v>
      </c>
      <c r="C11" s="18" t="s">
        <v>213</v>
      </c>
      <c r="D11" s="70"/>
      <c r="E11" s="70"/>
      <c r="F11" s="14"/>
      <c r="G11" s="21"/>
      <c r="H11" s="16"/>
    </row>
    <row r="12" spans="2:8" x14ac:dyDescent="0.2">
      <c r="B12" s="89"/>
      <c r="C12" s="110"/>
      <c r="D12" s="70"/>
      <c r="E12" s="70"/>
      <c r="F12" s="14"/>
      <c r="G12" s="21"/>
      <c r="H12" s="16"/>
    </row>
    <row r="13" spans="2:8" x14ac:dyDescent="0.2">
      <c r="B13" s="184" t="s">
        <v>212</v>
      </c>
      <c r="C13" s="110" t="s">
        <v>211</v>
      </c>
      <c r="D13" s="70"/>
      <c r="E13" s="70"/>
      <c r="F13" s="14"/>
      <c r="G13" s="21"/>
      <c r="H13" s="16"/>
    </row>
    <row r="14" spans="2:8" x14ac:dyDescent="0.2">
      <c r="B14" s="184"/>
      <c r="C14" s="110"/>
      <c r="D14" s="70"/>
      <c r="E14" s="22"/>
      <c r="F14" s="14"/>
      <c r="G14" s="21"/>
      <c r="H14" s="16"/>
    </row>
    <row r="15" spans="2:8" x14ac:dyDescent="0.2">
      <c r="B15" s="89" t="s">
        <v>210</v>
      </c>
      <c r="C15" s="110" t="s">
        <v>209</v>
      </c>
      <c r="D15" s="64" t="s">
        <v>20</v>
      </c>
      <c r="E15" s="109">
        <v>20</v>
      </c>
      <c r="F15" s="14"/>
      <c r="G15" s="21"/>
      <c r="H15" s="16"/>
    </row>
    <row r="16" spans="2:8" x14ac:dyDescent="0.2">
      <c r="B16" s="184"/>
      <c r="C16" s="110"/>
      <c r="D16" s="70"/>
      <c r="E16" s="22"/>
      <c r="F16" s="14"/>
      <c r="G16" s="21"/>
      <c r="H16" s="45"/>
    </row>
    <row r="17" spans="2:8" x14ac:dyDescent="0.2">
      <c r="B17" s="89"/>
      <c r="C17" s="210"/>
      <c r="D17" s="64"/>
      <c r="E17" s="22"/>
      <c r="F17" s="14"/>
      <c r="G17" s="21"/>
      <c r="H17" s="217"/>
    </row>
    <row r="18" spans="2:8" x14ac:dyDescent="0.2">
      <c r="B18" s="184"/>
      <c r="C18" s="211"/>
      <c r="D18" s="212"/>
      <c r="E18" s="22"/>
      <c r="F18" s="14"/>
      <c r="G18" s="21"/>
      <c r="H18" s="217"/>
    </row>
    <row r="19" spans="2:8" x14ac:dyDescent="0.2">
      <c r="B19" s="89"/>
      <c r="C19" s="110"/>
      <c r="D19" s="64"/>
      <c r="E19" s="22"/>
      <c r="F19" s="14"/>
      <c r="G19" s="21"/>
      <c r="H19" s="217"/>
    </row>
    <row r="20" spans="2:8" x14ac:dyDescent="0.2">
      <c r="B20" s="184"/>
      <c r="C20" s="211"/>
      <c r="D20" s="212"/>
      <c r="E20" s="22"/>
      <c r="F20" s="14"/>
      <c r="G20" s="21"/>
      <c r="H20" s="217"/>
    </row>
    <row r="21" spans="2:8" x14ac:dyDescent="0.2">
      <c r="B21" s="89"/>
      <c r="C21" s="110"/>
      <c r="D21" s="64"/>
      <c r="E21" s="22"/>
      <c r="F21" s="14"/>
      <c r="G21" s="21"/>
      <c r="H21" s="217"/>
    </row>
    <row r="22" spans="2:8" x14ac:dyDescent="0.2">
      <c r="B22" s="89"/>
      <c r="C22" s="110"/>
      <c r="D22" s="64"/>
      <c r="E22" s="22"/>
      <c r="F22" s="14"/>
      <c r="G22" s="21"/>
      <c r="H22" s="217"/>
    </row>
    <row r="23" spans="2:8" x14ac:dyDescent="0.2">
      <c r="B23" s="89"/>
      <c r="C23" s="110"/>
      <c r="D23" s="64"/>
      <c r="E23" s="22"/>
      <c r="F23" s="14"/>
      <c r="G23" s="21"/>
      <c r="H23" s="217"/>
    </row>
    <row r="24" spans="2:8" x14ac:dyDescent="0.2">
      <c r="B24" s="89"/>
      <c r="C24" s="110"/>
      <c r="D24" s="64"/>
      <c r="E24" s="22"/>
      <c r="F24" s="14"/>
      <c r="G24" s="21"/>
      <c r="H24" s="217"/>
    </row>
    <row r="25" spans="2:8" x14ac:dyDescent="0.2">
      <c r="B25" s="89"/>
      <c r="C25" s="110"/>
      <c r="D25" s="64"/>
      <c r="E25" s="22"/>
      <c r="F25" s="14"/>
      <c r="G25" s="21"/>
      <c r="H25" s="217"/>
    </row>
    <row r="26" spans="2:8" x14ac:dyDescent="0.2">
      <c r="B26" s="89"/>
      <c r="C26" s="110"/>
      <c r="D26" s="64"/>
      <c r="E26" s="22"/>
      <c r="F26" s="14"/>
      <c r="G26" s="21"/>
      <c r="H26" s="217"/>
    </row>
    <row r="27" spans="2:8" x14ac:dyDescent="0.2">
      <c r="B27" s="89"/>
      <c r="C27" s="110"/>
      <c r="D27" s="64"/>
      <c r="E27" s="22"/>
      <c r="F27" s="14"/>
      <c r="G27" s="21"/>
      <c r="H27" s="217"/>
    </row>
    <row r="28" spans="2:8" x14ac:dyDescent="0.2">
      <c r="B28" s="89"/>
      <c r="C28" s="110"/>
      <c r="D28" s="64"/>
      <c r="E28" s="22"/>
      <c r="F28" s="14"/>
      <c r="G28" s="21"/>
      <c r="H28" s="217"/>
    </row>
    <row r="29" spans="2:8" x14ac:dyDescent="0.2">
      <c r="B29" s="89"/>
      <c r="C29" s="110"/>
      <c r="D29" s="64"/>
      <c r="E29" s="22"/>
      <c r="F29" s="14"/>
      <c r="G29" s="21"/>
      <c r="H29" s="217"/>
    </row>
    <row r="30" spans="2:8" x14ac:dyDescent="0.2">
      <c r="B30" s="89"/>
      <c r="C30" s="110"/>
      <c r="D30" s="64"/>
      <c r="E30" s="22"/>
      <c r="F30" s="14"/>
      <c r="G30" s="21"/>
      <c r="H30" s="217"/>
    </row>
    <row r="31" spans="2:8" x14ac:dyDescent="0.2">
      <c r="B31" s="89"/>
      <c r="C31" s="110"/>
      <c r="D31" s="64"/>
      <c r="E31" s="22"/>
      <c r="F31" s="14"/>
      <c r="G31" s="21"/>
      <c r="H31" s="217"/>
    </row>
    <row r="32" spans="2:8" x14ac:dyDescent="0.2">
      <c r="B32" s="89"/>
      <c r="C32" s="110"/>
      <c r="D32" s="64"/>
      <c r="E32" s="22"/>
      <c r="F32" s="14"/>
      <c r="G32" s="21"/>
      <c r="H32" s="217"/>
    </row>
    <row r="33" spans="2:8" x14ac:dyDescent="0.2">
      <c r="B33" s="89"/>
      <c r="C33" s="110"/>
      <c r="D33" s="64"/>
      <c r="E33" s="22"/>
      <c r="F33" s="14"/>
      <c r="G33" s="21"/>
      <c r="H33" s="217"/>
    </row>
    <row r="34" spans="2:8" x14ac:dyDescent="0.2">
      <c r="B34" s="89"/>
      <c r="C34" s="110"/>
      <c r="D34" s="64"/>
      <c r="E34" s="22"/>
      <c r="F34" s="14"/>
      <c r="G34" s="21"/>
      <c r="H34" s="217"/>
    </row>
    <row r="35" spans="2:8" x14ac:dyDescent="0.2">
      <c r="B35" s="89"/>
      <c r="C35" s="110"/>
      <c r="D35" s="64"/>
      <c r="E35" s="22"/>
      <c r="F35" s="14"/>
      <c r="G35" s="21"/>
      <c r="H35" s="217"/>
    </row>
    <row r="36" spans="2:8" x14ac:dyDescent="0.2">
      <c r="B36" s="89"/>
      <c r="C36" s="110"/>
      <c r="D36" s="64"/>
      <c r="E36" s="22"/>
      <c r="F36" s="14"/>
      <c r="G36" s="21"/>
      <c r="H36" s="217"/>
    </row>
    <row r="37" spans="2:8" x14ac:dyDescent="0.2">
      <c r="B37" s="89"/>
      <c r="C37" s="110"/>
      <c r="D37" s="64"/>
      <c r="E37" s="22"/>
      <c r="F37" s="14"/>
      <c r="G37" s="21"/>
      <c r="H37" s="217"/>
    </row>
    <row r="38" spans="2:8" x14ac:dyDescent="0.2">
      <c r="B38" s="89"/>
      <c r="C38" s="110"/>
      <c r="D38" s="64"/>
      <c r="E38" s="22"/>
      <c r="F38" s="14"/>
      <c r="G38" s="21"/>
      <c r="H38" s="217"/>
    </row>
    <row r="39" spans="2:8" x14ac:dyDescent="0.2">
      <c r="B39" s="89"/>
      <c r="C39" s="110"/>
      <c r="D39" s="64"/>
      <c r="E39" s="22"/>
      <c r="F39" s="14"/>
      <c r="G39" s="21"/>
      <c r="H39" s="217"/>
    </row>
    <row r="40" spans="2:8" x14ac:dyDescent="0.2">
      <c r="B40" s="89"/>
      <c r="C40" s="110"/>
      <c r="D40" s="64"/>
      <c r="E40" s="22"/>
      <c r="F40" s="14"/>
      <c r="G40" s="21"/>
      <c r="H40" s="217"/>
    </row>
    <row r="41" spans="2:8" x14ac:dyDescent="0.2">
      <c r="B41" s="89"/>
      <c r="C41" s="110"/>
      <c r="D41" s="64"/>
      <c r="E41" s="22"/>
      <c r="F41" s="14"/>
      <c r="G41" s="21"/>
      <c r="H41" s="217"/>
    </row>
    <row r="42" spans="2:8" x14ac:dyDescent="0.2">
      <c r="B42" s="89"/>
      <c r="C42" s="110"/>
      <c r="D42" s="64"/>
      <c r="E42" s="22"/>
      <c r="F42" s="14"/>
      <c r="G42" s="21"/>
      <c r="H42" s="217"/>
    </row>
    <row r="43" spans="2:8" x14ac:dyDescent="0.2">
      <c r="B43" s="89"/>
      <c r="C43" s="110"/>
      <c r="D43" s="64"/>
      <c r="E43" s="22"/>
      <c r="F43" s="14"/>
      <c r="G43" s="21"/>
      <c r="H43" s="217"/>
    </row>
    <row r="44" spans="2:8" x14ac:dyDescent="0.2">
      <c r="B44" s="89"/>
      <c r="C44" s="110"/>
      <c r="D44" s="64"/>
      <c r="E44" s="22"/>
      <c r="F44" s="14"/>
      <c r="G44" s="21"/>
      <c r="H44" s="217"/>
    </row>
    <row r="45" spans="2:8" x14ac:dyDescent="0.2">
      <c r="B45" s="89"/>
      <c r="C45" s="110"/>
      <c r="D45" s="64"/>
      <c r="E45" s="22"/>
      <c r="F45" s="14"/>
      <c r="G45" s="21"/>
      <c r="H45" s="217"/>
    </row>
    <row r="46" spans="2:8" x14ac:dyDescent="0.2">
      <c r="B46" s="89"/>
      <c r="C46" s="110"/>
      <c r="D46" s="64"/>
      <c r="E46" s="22"/>
      <c r="F46" s="14"/>
      <c r="G46" s="21"/>
      <c r="H46" s="217"/>
    </row>
    <row r="47" spans="2:8" x14ac:dyDescent="0.2">
      <c r="B47" s="89"/>
      <c r="C47" s="110"/>
      <c r="D47" s="64"/>
      <c r="E47" s="22"/>
      <c r="F47" s="14"/>
      <c r="G47" s="21"/>
      <c r="H47" s="217"/>
    </row>
    <row r="48" spans="2:8" x14ac:dyDescent="0.2">
      <c r="B48" s="89"/>
      <c r="C48" s="110"/>
      <c r="D48" s="64"/>
      <c r="E48" s="22"/>
      <c r="F48" s="14"/>
      <c r="G48" s="21"/>
      <c r="H48" s="217"/>
    </row>
    <row r="49" spans="2:8" x14ac:dyDescent="0.2">
      <c r="B49" s="89"/>
      <c r="C49" s="110"/>
      <c r="D49" s="64"/>
      <c r="E49" s="22"/>
      <c r="F49" s="14"/>
      <c r="G49" s="21"/>
      <c r="H49" s="217"/>
    </row>
    <row r="50" spans="2:8" x14ac:dyDescent="0.2">
      <c r="B50" s="89"/>
      <c r="C50" s="110"/>
      <c r="D50" s="64"/>
      <c r="E50" s="22"/>
      <c r="F50" s="14"/>
      <c r="G50" s="21"/>
      <c r="H50" s="217"/>
    </row>
    <row r="51" spans="2:8" x14ac:dyDescent="0.2">
      <c r="B51" s="89"/>
      <c r="C51" s="110"/>
      <c r="D51" s="64"/>
      <c r="E51" s="22"/>
      <c r="F51" s="14"/>
      <c r="G51" s="21"/>
      <c r="H51" s="217"/>
    </row>
    <row r="52" spans="2:8" x14ac:dyDescent="0.2">
      <c r="B52" s="89"/>
      <c r="C52" s="110"/>
      <c r="D52" s="64"/>
      <c r="E52" s="22"/>
      <c r="F52" s="14"/>
      <c r="G52" s="21"/>
      <c r="H52" s="217"/>
    </row>
    <row r="53" spans="2:8" x14ac:dyDescent="0.2">
      <c r="B53" s="89"/>
      <c r="C53" s="110"/>
      <c r="D53" s="64"/>
      <c r="E53" s="22"/>
      <c r="F53" s="14"/>
      <c r="G53" s="21"/>
      <c r="H53" s="217"/>
    </row>
    <row r="54" spans="2:8" x14ac:dyDescent="0.2">
      <c r="B54" s="89"/>
      <c r="C54" s="110"/>
      <c r="D54" s="64"/>
      <c r="E54" s="22"/>
      <c r="F54" s="14"/>
      <c r="G54" s="21"/>
      <c r="H54" s="217"/>
    </row>
    <row r="55" spans="2:8" x14ac:dyDescent="0.2">
      <c r="B55" s="89"/>
      <c r="C55" s="110"/>
      <c r="D55" s="64"/>
      <c r="E55" s="22"/>
      <c r="F55" s="14"/>
      <c r="G55" s="21"/>
      <c r="H55" s="217"/>
    </row>
    <row r="56" spans="2:8" x14ac:dyDescent="0.2">
      <c r="B56" s="89"/>
      <c r="C56" s="110"/>
      <c r="D56" s="64"/>
      <c r="E56" s="22"/>
      <c r="F56" s="14"/>
      <c r="G56" s="21"/>
      <c r="H56" s="217"/>
    </row>
    <row r="57" spans="2:8" x14ac:dyDescent="0.2">
      <c r="B57" s="89"/>
      <c r="C57" s="110"/>
      <c r="D57" s="64"/>
      <c r="E57" s="22"/>
      <c r="F57" s="14"/>
      <c r="G57" s="21"/>
      <c r="H57" s="217"/>
    </row>
    <row r="58" spans="2:8" x14ac:dyDescent="0.2">
      <c r="B58" s="89"/>
      <c r="C58" s="110"/>
      <c r="D58" s="64"/>
      <c r="E58" s="22"/>
      <c r="F58" s="14"/>
      <c r="G58" s="21"/>
      <c r="H58" s="217"/>
    </row>
    <row r="59" spans="2:8" x14ac:dyDescent="0.2">
      <c r="B59" s="89"/>
      <c r="C59" s="110"/>
      <c r="D59" s="64"/>
      <c r="E59" s="22"/>
      <c r="F59" s="14"/>
      <c r="G59" s="21"/>
      <c r="H59" s="217"/>
    </row>
    <row r="60" spans="2:8" x14ac:dyDescent="0.2">
      <c r="B60" s="89"/>
      <c r="C60" s="110"/>
      <c r="D60" s="64"/>
      <c r="E60" s="22"/>
      <c r="F60" s="14"/>
      <c r="G60" s="21"/>
      <c r="H60" s="217"/>
    </row>
    <row r="61" spans="2:8" x14ac:dyDescent="0.2">
      <c r="B61" s="89"/>
      <c r="C61" s="110"/>
      <c r="D61" s="64"/>
      <c r="E61" s="22"/>
      <c r="F61" s="14"/>
      <c r="G61" s="21"/>
      <c r="H61" s="217"/>
    </row>
    <row r="62" spans="2:8" x14ac:dyDescent="0.2">
      <c r="B62" s="89"/>
      <c r="C62" s="110"/>
      <c r="D62" s="64"/>
      <c r="E62" s="22"/>
      <c r="F62" s="14"/>
      <c r="G62" s="21"/>
      <c r="H62" s="217"/>
    </row>
    <row r="63" spans="2:8" x14ac:dyDescent="0.2">
      <c r="B63" s="89"/>
      <c r="C63" s="110"/>
      <c r="D63" s="64"/>
      <c r="E63" s="22"/>
      <c r="F63" s="14"/>
      <c r="G63" s="21"/>
      <c r="H63" s="217"/>
    </row>
    <row r="64" spans="2:8" x14ac:dyDescent="0.2">
      <c r="B64" s="89"/>
      <c r="C64" s="110"/>
      <c r="D64" s="64"/>
      <c r="E64" s="22"/>
      <c r="F64" s="14"/>
      <c r="G64" s="21"/>
      <c r="H64" s="217"/>
    </row>
    <row r="65" spans="2:8" x14ac:dyDescent="0.2">
      <c r="B65" s="89"/>
      <c r="C65" s="110"/>
      <c r="D65" s="64"/>
      <c r="E65" s="22"/>
      <c r="F65" s="14"/>
      <c r="G65" s="21"/>
      <c r="H65" s="217"/>
    </row>
    <row r="66" spans="2:8" x14ac:dyDescent="0.2">
      <c r="B66" s="89"/>
      <c r="C66" s="110"/>
      <c r="D66" s="64"/>
      <c r="E66" s="22"/>
      <c r="F66" s="14"/>
      <c r="G66" s="21"/>
      <c r="H66" s="217"/>
    </row>
    <row r="67" spans="2:8" x14ac:dyDescent="0.2">
      <c r="B67" s="89"/>
      <c r="C67" s="110"/>
      <c r="D67" s="64"/>
      <c r="E67" s="22"/>
      <c r="F67" s="14"/>
      <c r="G67" s="21"/>
      <c r="H67" s="217"/>
    </row>
    <row r="68" spans="2:8" x14ac:dyDescent="0.2">
      <c r="B68" s="89"/>
      <c r="C68" s="110"/>
      <c r="D68" s="64"/>
      <c r="E68" s="22"/>
      <c r="F68" s="14"/>
      <c r="G68" s="21"/>
      <c r="H68" s="217"/>
    </row>
    <row r="69" spans="2:8" x14ac:dyDescent="0.2">
      <c r="B69" s="89"/>
      <c r="C69" s="110"/>
      <c r="D69" s="64"/>
      <c r="E69" s="22"/>
      <c r="F69" s="14"/>
      <c r="G69" s="21"/>
      <c r="H69" s="217"/>
    </row>
    <row r="70" spans="2:8" x14ac:dyDescent="0.2">
      <c r="B70" s="89"/>
      <c r="C70" s="110"/>
      <c r="D70" s="64"/>
      <c r="E70" s="22"/>
      <c r="F70" s="14"/>
      <c r="G70" s="21"/>
      <c r="H70" s="217"/>
    </row>
    <row r="71" spans="2:8" x14ac:dyDescent="0.2">
      <c r="B71" s="89"/>
      <c r="C71" s="110"/>
      <c r="D71" s="64"/>
      <c r="E71" s="22"/>
      <c r="F71" s="14"/>
      <c r="G71" s="21"/>
      <c r="H71" s="217"/>
    </row>
    <row r="72" spans="2:8" x14ac:dyDescent="0.2">
      <c r="B72" s="89"/>
      <c r="C72" s="110"/>
      <c r="D72" s="64"/>
      <c r="E72" s="22"/>
      <c r="F72" s="14"/>
      <c r="G72" s="21"/>
      <c r="H72" s="217"/>
    </row>
    <row r="73" spans="2:8" s="25" customFormat="1" ht="24.75" customHeight="1" x14ac:dyDescent="0.2">
      <c r="B73" s="73" t="str">
        <f>$B$11</f>
        <v>C11.9</v>
      </c>
      <c r="C73" s="221" t="s">
        <v>223</v>
      </c>
      <c r="D73" s="28"/>
      <c r="E73" s="174"/>
      <c r="F73" s="28"/>
      <c r="G73" s="167"/>
      <c r="H73" s="31"/>
    </row>
  </sheetData>
  <mergeCells count="4">
    <mergeCell ref="E2:G2"/>
    <mergeCell ref="B5:F5"/>
    <mergeCell ref="G5:G8"/>
    <mergeCell ref="B6:F8"/>
  </mergeCells>
  <conditionalFormatting sqref="F71:G72">
    <cfRule type="expression" dxfId="14" priority="3">
      <formula>AND(#REF!=FALSE,$D71&lt;&gt;"P C Sum",$D71&lt;&gt;"PC Sum",$D71&lt;&gt;"P Sum",$D71&lt;&gt;"Prov Sum")</formula>
    </cfRule>
  </conditionalFormatting>
  <conditionalFormatting sqref="G73">
    <cfRule type="expression" dxfId="13" priority="2">
      <formula>AND(#REF!=FALSE,$D73&lt;&gt;"P C Sum",$D73&lt;&gt;"PC Sum",$D73&lt;&gt;"P Sum",$D73&lt;&gt;"Prov Sum")</formula>
    </cfRule>
  </conditionalFormatting>
  <conditionalFormatting sqref="F11:G70">
    <cfRule type="expression" dxfId="12" priority="1">
      <formula>AND(#REF!=FALSE,$D11&lt;&gt;"P C Sum",$D11&lt;&gt;"PC Sum",$D11&lt;&gt;"P Sum",$D11&lt;&gt;"Prov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H170"/>
  <sheetViews>
    <sheetView showGridLines="0" view="pageBreakPreview" zoomScaleNormal="100" zoomScaleSheetLayoutView="100" zoomScalePageLayoutView="150" workbookViewId="0">
      <selection activeCell="I20" sqref="I20"/>
    </sheetView>
  </sheetViews>
  <sheetFormatPr defaultColWidth="8.85546875" defaultRowHeight="12.75" x14ac:dyDescent="0.2"/>
  <cols>
    <col min="1" max="1" width="2" style="76" customWidth="1"/>
    <col min="2" max="2" width="8.28515625" style="128" customWidth="1"/>
    <col min="3" max="3" width="55.7109375" style="65" customWidth="1"/>
    <col min="4" max="4" width="6.5703125" style="65" customWidth="1"/>
    <col min="5" max="5" width="29" style="83" customWidth="1"/>
    <col min="6" max="6" width="1.42578125" style="76" customWidth="1"/>
    <col min="7" max="7" width="15.28515625" style="76" customWidth="1"/>
    <col min="8" max="8" width="12.5703125" style="76" customWidth="1"/>
    <col min="9" max="9" width="9.42578125" style="76" customWidth="1"/>
    <col min="10" max="16384" width="8.85546875" style="76"/>
  </cols>
  <sheetData>
    <row r="1" spans="2:8" x14ac:dyDescent="0.2">
      <c r="C1" s="128"/>
      <c r="E1" s="83">
        <f>E31</f>
        <v>0</v>
      </c>
    </row>
    <row r="2" spans="2:8" s="60" customFormat="1" ht="18" customHeight="1" x14ac:dyDescent="0.2">
      <c r="B2" s="288" t="s">
        <v>487</v>
      </c>
      <c r="C2" s="288"/>
      <c r="D2" s="275"/>
      <c r="E2" s="296" t="s">
        <v>494</v>
      </c>
      <c r="F2" s="296"/>
      <c r="H2" s="94"/>
    </row>
    <row r="3" spans="2:8" s="60" customFormat="1" ht="16.5" customHeight="1" x14ac:dyDescent="0.2">
      <c r="B3" s="289" t="s">
        <v>489</v>
      </c>
      <c r="C3" s="289"/>
      <c r="D3" s="275"/>
      <c r="E3" s="275"/>
      <c r="F3" s="290"/>
      <c r="G3" s="61"/>
      <c r="H3" s="94"/>
    </row>
    <row r="4" spans="2:8" s="60" customFormat="1" ht="13.5" customHeight="1" x14ac:dyDescent="0.2">
      <c r="B4" s="287"/>
      <c r="C4" s="287"/>
      <c r="D4" s="276"/>
      <c r="E4" s="276"/>
      <c r="F4" s="292"/>
      <c r="G4" s="61"/>
      <c r="H4" s="94"/>
    </row>
    <row r="5" spans="2:8" s="60" customFormat="1" ht="13.5" customHeight="1" x14ac:dyDescent="0.2">
      <c r="B5" s="133"/>
      <c r="C5" s="62"/>
      <c r="D5" s="62"/>
      <c r="E5" s="94"/>
      <c r="F5" s="94"/>
      <c r="G5" s="61"/>
      <c r="H5" s="94"/>
    </row>
    <row r="6" spans="2:8" ht="12.75" customHeight="1" x14ac:dyDescent="0.2">
      <c r="B6" s="250" t="str">
        <f>'[2]1200'!B6</f>
        <v>SCHEDULE A: ROADWORKS</v>
      </c>
      <c r="C6" s="251"/>
      <c r="D6" s="251"/>
      <c r="E6" s="251"/>
    </row>
    <row r="7" spans="2:8" ht="12.75" customHeight="1" x14ac:dyDescent="0.2">
      <c r="B7" s="95"/>
      <c r="C7" s="130"/>
      <c r="D7" s="130"/>
      <c r="E7" s="130"/>
    </row>
    <row r="8" spans="2:8" ht="12.75" customHeight="1" x14ac:dyDescent="0.2">
      <c r="B8" s="252" t="s">
        <v>316</v>
      </c>
      <c r="C8" s="252"/>
      <c r="D8" s="252"/>
      <c r="E8" s="252"/>
    </row>
    <row r="9" spans="2:8" ht="12.75" customHeight="1" thickBot="1" x14ac:dyDescent="0.25">
      <c r="B9" s="134"/>
      <c r="C9" s="134"/>
      <c r="D9" s="134"/>
      <c r="E9" s="134"/>
      <c r="F9" s="128"/>
    </row>
    <row r="10" spans="2:8" ht="25.5" customHeight="1" thickBot="1" x14ac:dyDescent="0.25">
      <c r="B10" s="302" t="s">
        <v>495</v>
      </c>
      <c r="C10" s="302"/>
      <c r="D10" s="302"/>
      <c r="E10" s="302"/>
    </row>
    <row r="11" spans="2:8" ht="5.25" customHeight="1" thickBot="1" x14ac:dyDescent="0.25">
      <c r="B11" s="302"/>
      <c r="C11" s="302"/>
      <c r="D11" s="302"/>
      <c r="E11" s="302"/>
    </row>
    <row r="12" spans="2:8" s="93" customFormat="1" ht="24.95" customHeight="1" thickBot="1" x14ac:dyDescent="0.25">
      <c r="B12" s="302"/>
      <c r="C12" s="302"/>
      <c r="D12" s="302"/>
      <c r="E12" s="302"/>
    </row>
    <row r="13" spans="2:8" ht="21" customHeight="1" x14ac:dyDescent="0.2">
      <c r="B13" s="303" t="s">
        <v>14</v>
      </c>
      <c r="C13" s="304" t="s">
        <v>11</v>
      </c>
      <c r="D13" s="305"/>
      <c r="E13" s="297"/>
    </row>
    <row r="14" spans="2:8" ht="25.5" x14ac:dyDescent="0.2">
      <c r="B14" s="218" t="s">
        <v>39</v>
      </c>
      <c r="C14" s="219" t="s">
        <v>40</v>
      </c>
      <c r="D14" s="163"/>
      <c r="E14" s="168"/>
    </row>
    <row r="15" spans="2:8" ht="21" customHeight="1" x14ac:dyDescent="0.2">
      <c r="B15" s="218" t="s">
        <v>306</v>
      </c>
      <c r="C15" s="219" t="s">
        <v>50</v>
      </c>
      <c r="D15" s="163"/>
      <c r="E15" s="168"/>
    </row>
    <row r="16" spans="2:8" ht="21" customHeight="1" x14ac:dyDescent="0.2">
      <c r="B16" s="218" t="s">
        <v>67</v>
      </c>
      <c r="C16" s="219" t="str">
        <f>'[3]C1.6 '!C11</f>
        <v>CLEARING AND GRUBBING</v>
      </c>
      <c r="D16" s="163"/>
      <c r="E16" s="168"/>
    </row>
    <row r="17" spans="2:5" ht="21" customHeight="1" x14ac:dyDescent="0.2">
      <c r="B17" s="218" t="s">
        <v>79</v>
      </c>
      <c r="C17" s="219" t="s">
        <v>80</v>
      </c>
      <c r="D17" s="163"/>
      <c r="E17" s="168"/>
    </row>
    <row r="18" spans="2:5" ht="21" customHeight="1" x14ac:dyDescent="0.2">
      <c r="B18" s="218" t="str">
        <f>[3]C3.1!B11</f>
        <v>C3.1</v>
      </c>
      <c r="C18" s="219" t="str">
        <f>[3]C3.1!C11</f>
        <v>DRAINS</v>
      </c>
      <c r="D18" s="163"/>
      <c r="E18" s="168"/>
    </row>
    <row r="19" spans="2:5" ht="21" customHeight="1" x14ac:dyDescent="0.2">
      <c r="B19" s="218" t="s">
        <v>175</v>
      </c>
      <c r="C19" s="219" t="s">
        <v>174</v>
      </c>
      <c r="D19" s="163"/>
      <c r="E19" s="168"/>
    </row>
    <row r="20" spans="2:5" ht="38.25" x14ac:dyDescent="0.2">
      <c r="B20" s="218" t="s">
        <v>133</v>
      </c>
      <c r="C20" s="219" t="s">
        <v>132</v>
      </c>
      <c r="D20" s="163"/>
      <c r="E20" s="168"/>
    </row>
    <row r="21" spans="2:5" ht="21" customHeight="1" x14ac:dyDescent="0.2">
      <c r="B21" s="218" t="s">
        <v>224</v>
      </c>
      <c r="C21" s="219" t="s">
        <v>225</v>
      </c>
      <c r="D21" s="163"/>
      <c r="E21" s="168"/>
    </row>
    <row r="22" spans="2:5" ht="21" customHeight="1" x14ac:dyDescent="0.2">
      <c r="B22" s="218" t="s">
        <v>101</v>
      </c>
      <c r="C22" s="219" t="s">
        <v>102</v>
      </c>
      <c r="D22" s="163"/>
      <c r="E22" s="168"/>
    </row>
    <row r="23" spans="2:5" ht="21" customHeight="1" x14ac:dyDescent="0.2">
      <c r="B23" s="218" t="s">
        <v>108</v>
      </c>
      <c r="C23" s="219" t="s">
        <v>109</v>
      </c>
      <c r="D23" s="163"/>
      <c r="E23" s="168"/>
    </row>
    <row r="24" spans="2:5" ht="21" customHeight="1" x14ac:dyDescent="0.2">
      <c r="B24" s="218" t="s">
        <v>433</v>
      </c>
      <c r="C24" s="219" t="s">
        <v>434</v>
      </c>
      <c r="D24" s="163"/>
      <c r="E24" s="168"/>
    </row>
    <row r="25" spans="2:5" ht="21" customHeight="1" x14ac:dyDescent="0.2">
      <c r="B25" s="218" t="s">
        <v>392</v>
      </c>
      <c r="C25" s="219" t="s">
        <v>393</v>
      </c>
      <c r="D25" s="163"/>
      <c r="E25" s="168"/>
    </row>
    <row r="26" spans="2:5" ht="21" customHeight="1" x14ac:dyDescent="0.2">
      <c r="B26" s="218" t="s">
        <v>357</v>
      </c>
      <c r="C26" s="219" t="s">
        <v>358</v>
      </c>
      <c r="D26" s="163"/>
      <c r="E26" s="168"/>
    </row>
    <row r="27" spans="2:5" ht="21" customHeight="1" x14ac:dyDescent="0.2">
      <c r="B27" s="218" t="s">
        <v>403</v>
      </c>
      <c r="C27" s="219" t="s">
        <v>404</v>
      </c>
      <c r="D27" s="163"/>
      <c r="E27" s="168"/>
    </row>
    <row r="28" spans="2:5" ht="21" customHeight="1" x14ac:dyDescent="0.2">
      <c r="B28" s="218" t="str">
        <f>[3]C11.5!B11</f>
        <v>C11.5</v>
      </c>
      <c r="C28" s="219" t="str">
        <f>[3]C11.5!C11</f>
        <v>FENCING</v>
      </c>
      <c r="D28" s="163"/>
      <c r="E28" s="168"/>
    </row>
    <row r="29" spans="2:5" ht="25.5" x14ac:dyDescent="0.2">
      <c r="B29" s="218" t="s">
        <v>214</v>
      </c>
      <c r="C29" s="219" t="s">
        <v>213</v>
      </c>
      <c r="D29" s="163"/>
      <c r="E29" s="169"/>
    </row>
    <row r="30" spans="2:5" ht="9" customHeight="1" thickBot="1" x14ac:dyDescent="0.25">
      <c r="B30" s="160"/>
      <c r="C30" s="161"/>
      <c r="D30" s="162"/>
      <c r="E30" s="169"/>
    </row>
    <row r="31" spans="2:5" ht="23.45" customHeight="1" thickBot="1" x14ac:dyDescent="0.25">
      <c r="B31" s="222" t="s">
        <v>223</v>
      </c>
      <c r="C31" s="138"/>
      <c r="D31" s="138"/>
      <c r="E31" s="170"/>
    </row>
    <row r="32" spans="2:5" x14ac:dyDescent="0.2">
      <c r="E32" s="118"/>
    </row>
    <row r="35" spans="3:3" x14ac:dyDescent="0.2">
      <c r="C35" s="76"/>
    </row>
    <row r="72" spans="2:6" x14ac:dyDescent="0.2">
      <c r="B72" s="134"/>
      <c r="C72" s="134"/>
      <c r="D72" s="134"/>
      <c r="E72" s="134"/>
      <c r="F72" s="128"/>
    </row>
    <row r="170" spans="2:6" x14ac:dyDescent="0.2">
      <c r="B170" s="134"/>
      <c r="C170" s="134"/>
      <c r="D170" s="134"/>
      <c r="E170" s="134"/>
      <c r="F170" s="128"/>
    </row>
  </sheetData>
  <mergeCells count="4">
    <mergeCell ref="B6:E6"/>
    <mergeCell ref="B8:E8"/>
    <mergeCell ref="E2:F2"/>
    <mergeCell ref="B10:E12"/>
  </mergeCells>
  <phoneticPr fontId="14" type="noConversion"/>
  <conditionalFormatting sqref="E30:E31 E13:E16">
    <cfRule type="expression" dxfId="11" priority="5">
      <formula>AND(#REF!=FALSE,$D13&lt;&gt;"P C Sum",$D13&lt;&gt;"PC Sum",$D13&lt;&gt;"P Sum",$D13&lt;&gt;"Prov Sum")</formula>
    </cfRule>
  </conditionalFormatting>
  <conditionalFormatting sqref="E17:E20 E25:E29">
    <cfRule type="expression" dxfId="10" priority="2">
      <formula>AND(#REF!=FALSE,$D17&lt;&gt;"P C Sum",$D17&lt;&gt;"PC Sum",$D17&lt;&gt;"P Sum",$D17&lt;&gt;"Prov Sum")</formula>
    </cfRule>
  </conditionalFormatting>
  <conditionalFormatting sqref="E21:E24">
    <cfRule type="expression" dxfId="9" priority="1">
      <formula>AND(#REF!=FALSE,$D21&lt;&gt;"P C Sum",$D21&lt;&gt;"PC Sum",$D21&lt;&gt;"P Sum",$D21&lt;&gt;"Prov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6"/>
  <sheetViews>
    <sheetView view="pageBreakPreview" zoomScaleNormal="125" zoomScaleSheetLayoutView="100" zoomScalePageLayoutView="125" workbookViewId="0">
      <selection activeCell="M32" sqref="M32"/>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4" style="1" customWidth="1"/>
    <col min="7" max="7" width="15.5703125" style="4" customWidth="1"/>
    <col min="8" max="8" width="0.7109375" style="4" customWidth="1"/>
    <col min="9" max="16384" width="6.85546875" style="1"/>
  </cols>
  <sheetData>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279</v>
      </c>
      <c r="C5" s="239"/>
      <c r="D5" s="239"/>
      <c r="E5" s="239"/>
      <c r="F5" s="239"/>
      <c r="G5" s="256" t="str">
        <f>"CHAPTER "&amp;B11</f>
        <v>CHAPTER E</v>
      </c>
      <c r="H5" s="91"/>
    </row>
    <row r="6" spans="2:8" ht="7.5" customHeight="1" x14ac:dyDescent="0.2">
      <c r="B6" s="281" t="s">
        <v>495</v>
      </c>
      <c r="C6" s="282"/>
      <c r="D6" s="282"/>
      <c r="E6" s="282"/>
      <c r="F6" s="282"/>
      <c r="G6" s="257"/>
      <c r="H6" s="95"/>
    </row>
    <row r="7" spans="2:8" ht="12.75" customHeight="1" x14ac:dyDescent="0.2">
      <c r="B7" s="281"/>
      <c r="C7" s="282"/>
      <c r="D7" s="282"/>
      <c r="E7" s="282"/>
      <c r="F7" s="282"/>
      <c r="G7" s="257"/>
      <c r="H7" s="95"/>
    </row>
    <row r="8" spans="2:8" ht="7.5" customHeight="1" x14ac:dyDescent="0.2">
      <c r="B8" s="283"/>
      <c r="C8" s="284"/>
      <c r="D8" s="284"/>
      <c r="E8" s="284"/>
      <c r="F8" s="284"/>
      <c r="G8" s="258"/>
      <c r="H8" s="95"/>
    </row>
    <row r="9" spans="2:8" s="7" customFormat="1" ht="24.95" customHeight="1" x14ac:dyDescent="0.2">
      <c r="B9" s="8" t="s">
        <v>0</v>
      </c>
      <c r="C9" s="9" t="s">
        <v>1</v>
      </c>
      <c r="D9" s="9" t="s">
        <v>2</v>
      </c>
      <c r="E9" s="9" t="s">
        <v>3</v>
      </c>
      <c r="F9" s="9" t="s">
        <v>4</v>
      </c>
      <c r="G9" s="9" t="s">
        <v>5</v>
      </c>
      <c r="H9" s="93"/>
    </row>
    <row r="10" spans="2:8" x14ac:dyDescent="0.2">
      <c r="B10" s="11"/>
      <c r="C10" s="12"/>
      <c r="D10" s="13"/>
      <c r="E10" s="13"/>
      <c r="F10" s="14"/>
      <c r="G10" s="15"/>
      <c r="H10" s="16"/>
    </row>
    <row r="11" spans="2:8" ht="25.5" x14ac:dyDescent="0.2">
      <c r="B11" s="50" t="s">
        <v>251</v>
      </c>
      <c r="C11" s="18" t="s">
        <v>215</v>
      </c>
      <c r="D11" s="19"/>
      <c r="E11" s="19"/>
      <c r="F11" s="36"/>
      <c r="G11" s="15"/>
      <c r="H11" s="37"/>
    </row>
    <row r="12" spans="2:8" x14ac:dyDescent="0.2">
      <c r="B12" s="41"/>
      <c r="C12" s="12"/>
      <c r="D12" s="19"/>
      <c r="E12" s="19"/>
      <c r="F12" s="36"/>
      <c r="G12" s="15"/>
      <c r="H12" s="37"/>
    </row>
    <row r="13" spans="2:8" ht="25.5" x14ac:dyDescent="0.2">
      <c r="B13" s="41" t="s">
        <v>260</v>
      </c>
      <c r="C13" s="12" t="s">
        <v>216</v>
      </c>
      <c r="D13" s="19" t="s">
        <v>9</v>
      </c>
      <c r="E13" s="119">
        <v>1</v>
      </c>
      <c r="F13" s="14"/>
      <c r="G13" s="21"/>
      <c r="H13" s="37"/>
    </row>
    <row r="14" spans="2:8" x14ac:dyDescent="0.2">
      <c r="B14" s="50"/>
      <c r="C14" s="12"/>
      <c r="D14" s="19"/>
      <c r="E14" s="120"/>
      <c r="F14" s="14"/>
      <c r="G14" s="21"/>
      <c r="H14" s="37"/>
    </row>
    <row r="15" spans="2:8" ht="25.5" x14ac:dyDescent="0.2">
      <c r="B15" s="41" t="s">
        <v>252</v>
      </c>
      <c r="C15" s="12" t="s">
        <v>242</v>
      </c>
      <c r="D15" s="19"/>
      <c r="E15" s="120"/>
      <c r="F15" s="14"/>
      <c r="G15" s="21"/>
      <c r="H15" s="38"/>
    </row>
    <row r="16" spans="2:8" x14ac:dyDescent="0.2">
      <c r="B16" s="50"/>
      <c r="C16" s="12"/>
      <c r="D16" s="19"/>
      <c r="E16" s="120"/>
      <c r="F16" s="14"/>
      <c r="G16" s="21"/>
      <c r="H16" s="38"/>
    </row>
    <row r="17" spans="2:8" x14ac:dyDescent="0.2">
      <c r="B17" s="41" t="s">
        <v>32</v>
      </c>
      <c r="C17" s="12" t="s">
        <v>231</v>
      </c>
      <c r="D17" s="19"/>
      <c r="E17" s="120"/>
      <c r="F17" s="14"/>
      <c r="G17" s="21"/>
      <c r="H17" s="38"/>
    </row>
    <row r="18" spans="2:8" x14ac:dyDescent="0.2">
      <c r="B18" s="50"/>
      <c r="C18" s="12"/>
      <c r="D18" s="19"/>
      <c r="E18" s="120"/>
      <c r="F18" s="14"/>
      <c r="G18" s="21"/>
      <c r="H18" s="38"/>
    </row>
    <row r="19" spans="2:8" x14ac:dyDescent="0.2">
      <c r="B19" s="41" t="s">
        <v>64</v>
      </c>
      <c r="C19" s="12" t="s">
        <v>229</v>
      </c>
      <c r="D19" s="19" t="s">
        <v>190</v>
      </c>
      <c r="E19" s="121">
        <v>500000</v>
      </c>
      <c r="F19" s="14">
        <v>1</v>
      </c>
      <c r="G19" s="21">
        <f t="shared" ref="G19:G37" si="0">IF(D19="","",E19*F19)</f>
        <v>500000</v>
      </c>
      <c r="H19" s="37"/>
    </row>
    <row r="20" spans="2:8" x14ac:dyDescent="0.2">
      <c r="B20" s="41"/>
      <c r="C20" s="12"/>
      <c r="D20" s="19"/>
      <c r="E20" s="121"/>
      <c r="F20" s="14"/>
      <c r="G20" s="21"/>
      <c r="H20" s="37"/>
    </row>
    <row r="21" spans="2:8" ht="25.5" x14ac:dyDescent="0.2">
      <c r="B21" s="41" t="s">
        <v>65</v>
      </c>
      <c r="C21" s="12" t="s">
        <v>253</v>
      </c>
      <c r="D21" s="19" t="s">
        <v>23</v>
      </c>
      <c r="E21" s="121">
        <f>E19</f>
        <v>500000</v>
      </c>
      <c r="F21" s="14"/>
      <c r="G21" s="21"/>
    </row>
    <row r="22" spans="2:8" x14ac:dyDescent="0.2">
      <c r="B22" s="41"/>
      <c r="C22" s="1"/>
      <c r="D22" s="19"/>
      <c r="E22" s="121"/>
      <c r="F22" s="14"/>
      <c r="G22" s="21"/>
    </row>
    <row r="23" spans="2:8" x14ac:dyDescent="0.2">
      <c r="B23" s="41" t="s">
        <v>33</v>
      </c>
      <c r="C23" s="12" t="s">
        <v>230</v>
      </c>
      <c r="D23" s="19"/>
      <c r="E23" s="121"/>
      <c r="F23" s="14"/>
      <c r="G23" s="21"/>
    </row>
    <row r="24" spans="2:8" x14ac:dyDescent="0.2">
      <c r="B24" s="41"/>
      <c r="C24" s="12"/>
      <c r="D24" s="19"/>
      <c r="E24" s="121"/>
      <c r="F24" s="14"/>
      <c r="G24" s="21"/>
    </row>
    <row r="25" spans="2:8" x14ac:dyDescent="0.2">
      <c r="B25" s="41" t="s">
        <v>106</v>
      </c>
      <c r="C25" s="12" t="s">
        <v>229</v>
      </c>
      <c r="D25" s="19" t="s">
        <v>190</v>
      </c>
      <c r="E25" s="121">
        <v>500000</v>
      </c>
      <c r="F25" s="14">
        <v>1</v>
      </c>
      <c r="G25" s="21">
        <f t="shared" si="0"/>
        <v>500000</v>
      </c>
    </row>
    <row r="26" spans="2:8" x14ac:dyDescent="0.2">
      <c r="B26" s="41"/>
      <c r="C26" s="12"/>
      <c r="D26" s="19"/>
      <c r="E26" s="121"/>
      <c r="F26" s="14"/>
      <c r="G26" s="21"/>
    </row>
    <row r="27" spans="2:8" ht="25.5" x14ac:dyDescent="0.2">
      <c r="B27" s="41" t="s">
        <v>107</v>
      </c>
      <c r="C27" s="12" t="s">
        <v>254</v>
      </c>
      <c r="D27" s="19" t="s">
        <v>23</v>
      </c>
      <c r="E27" s="121">
        <f>E25</f>
        <v>500000</v>
      </c>
      <c r="F27" s="14"/>
      <c r="G27" s="21"/>
      <c r="H27" s="38"/>
    </row>
    <row r="28" spans="2:8" x14ac:dyDescent="0.2">
      <c r="B28" s="41"/>
      <c r="C28" s="12"/>
      <c r="D28" s="19"/>
      <c r="E28" s="121"/>
      <c r="F28" s="14"/>
      <c r="G28" s="21"/>
      <c r="H28" s="16"/>
    </row>
    <row r="29" spans="2:8" s="33" customFormat="1" x14ac:dyDescent="0.2">
      <c r="B29" s="41" t="s">
        <v>34</v>
      </c>
      <c r="C29" s="12" t="s">
        <v>232</v>
      </c>
      <c r="D29" s="19"/>
      <c r="E29" s="121"/>
      <c r="F29" s="14"/>
      <c r="G29" s="21"/>
      <c r="H29" s="16"/>
    </row>
    <row r="30" spans="2:8" x14ac:dyDescent="0.2">
      <c r="B30" s="41"/>
      <c r="C30" s="12"/>
      <c r="D30" s="19"/>
      <c r="E30" s="121"/>
      <c r="F30" s="14"/>
      <c r="G30" s="21"/>
      <c r="H30" s="38"/>
    </row>
    <row r="31" spans="2:8" x14ac:dyDescent="0.2">
      <c r="B31" s="41" t="s">
        <v>116</v>
      </c>
      <c r="C31" s="12" t="s">
        <v>229</v>
      </c>
      <c r="D31" s="19" t="s">
        <v>190</v>
      </c>
      <c r="E31" s="121">
        <v>500000</v>
      </c>
      <c r="F31" s="14">
        <v>1</v>
      </c>
      <c r="G31" s="21">
        <f t="shared" si="0"/>
        <v>500000</v>
      </c>
      <c r="H31" s="38"/>
    </row>
    <row r="32" spans="2:8" x14ac:dyDescent="0.2">
      <c r="B32" s="41"/>
      <c r="C32" s="12"/>
      <c r="D32" s="19"/>
      <c r="E32" s="121"/>
      <c r="F32" s="14"/>
      <c r="G32" s="21"/>
      <c r="H32" s="37"/>
    </row>
    <row r="33" spans="2:8" ht="25.5" x14ac:dyDescent="0.2">
      <c r="B33" s="41" t="s">
        <v>117</v>
      </c>
      <c r="C33" s="12" t="s">
        <v>255</v>
      </c>
      <c r="D33" s="19" t="s">
        <v>23</v>
      </c>
      <c r="E33" s="121">
        <f>E31</f>
        <v>500000</v>
      </c>
      <c r="F33" s="14"/>
      <c r="G33" s="21"/>
      <c r="H33" s="37"/>
    </row>
    <row r="34" spans="2:8" x14ac:dyDescent="0.2">
      <c r="B34" s="41"/>
      <c r="C34" s="12"/>
      <c r="D34" s="19"/>
      <c r="E34" s="121"/>
      <c r="F34" s="14"/>
      <c r="G34" s="21"/>
      <c r="H34" s="37"/>
    </row>
    <row r="35" spans="2:8" ht="27.75" customHeight="1" x14ac:dyDescent="0.2">
      <c r="B35" s="41" t="s">
        <v>35</v>
      </c>
      <c r="C35" s="12" t="s">
        <v>244</v>
      </c>
      <c r="D35" s="19"/>
      <c r="E35" s="121"/>
      <c r="F35" s="14"/>
      <c r="G35" s="21"/>
      <c r="H35" s="37"/>
    </row>
    <row r="36" spans="2:8" x14ac:dyDescent="0.2">
      <c r="B36" s="41"/>
      <c r="C36" s="12"/>
      <c r="D36" s="19"/>
      <c r="E36" s="121"/>
      <c r="F36" s="14"/>
      <c r="G36" s="21"/>
      <c r="H36" s="37"/>
    </row>
    <row r="37" spans="2:8" x14ac:dyDescent="0.2">
      <c r="B37" s="41" t="s">
        <v>118</v>
      </c>
      <c r="C37" s="12" t="s">
        <v>245</v>
      </c>
      <c r="D37" s="19" t="s">
        <v>190</v>
      </c>
      <c r="E37" s="121">
        <v>100000</v>
      </c>
      <c r="F37" s="14">
        <v>1</v>
      </c>
      <c r="G37" s="21">
        <f t="shared" si="0"/>
        <v>100000</v>
      </c>
      <c r="H37" s="37"/>
    </row>
    <row r="38" spans="2:8" x14ac:dyDescent="0.2">
      <c r="B38" s="41"/>
      <c r="C38" s="12"/>
      <c r="D38" s="19"/>
      <c r="E38" s="121"/>
      <c r="F38" s="14"/>
      <c r="G38" s="21"/>
      <c r="H38" s="37"/>
    </row>
    <row r="39" spans="2:8" ht="25.5" x14ac:dyDescent="0.2">
      <c r="B39" s="41" t="s">
        <v>233</v>
      </c>
      <c r="C39" s="12" t="s">
        <v>256</v>
      </c>
      <c r="D39" s="19" t="s">
        <v>23</v>
      </c>
      <c r="E39" s="121">
        <f>E37</f>
        <v>100000</v>
      </c>
      <c r="F39" s="14"/>
      <c r="G39" s="21"/>
      <c r="H39" s="37"/>
    </row>
    <row r="40" spans="2:8" x14ac:dyDescent="0.2">
      <c r="B40" s="41"/>
      <c r="C40" s="12"/>
      <c r="D40" s="19"/>
      <c r="E40" s="121"/>
      <c r="F40" s="14"/>
      <c r="G40" s="21"/>
      <c r="H40" s="37"/>
    </row>
    <row r="41" spans="2:8" x14ac:dyDescent="0.2">
      <c r="B41" s="41" t="s">
        <v>257</v>
      </c>
      <c r="C41" s="12" t="s">
        <v>246</v>
      </c>
      <c r="D41" s="19"/>
      <c r="E41" s="121"/>
      <c r="F41" s="14"/>
      <c r="G41" s="21"/>
      <c r="H41" s="37"/>
    </row>
    <row r="42" spans="2:8" x14ac:dyDescent="0.2">
      <c r="B42" s="41"/>
      <c r="C42" s="12"/>
      <c r="D42" s="19"/>
      <c r="E42" s="121"/>
      <c r="F42" s="14"/>
      <c r="G42" s="21"/>
      <c r="H42" s="37"/>
    </row>
    <row r="43" spans="2:8" x14ac:dyDescent="0.2">
      <c r="B43" s="41" t="s">
        <v>32</v>
      </c>
      <c r="C43" s="12" t="s">
        <v>247</v>
      </c>
      <c r="D43" s="19" t="s">
        <v>190</v>
      </c>
      <c r="E43" s="121">
        <v>500000</v>
      </c>
      <c r="F43" s="14">
        <v>1</v>
      </c>
      <c r="G43" s="21">
        <f t="shared" ref="G43:G63" si="1">IF(D43="","",E43*F43)</f>
        <v>500000</v>
      </c>
      <c r="H43" s="37"/>
    </row>
    <row r="44" spans="2:8" x14ac:dyDescent="0.2">
      <c r="B44" s="41"/>
      <c r="C44" s="12"/>
      <c r="D44" s="19"/>
      <c r="E44" s="121"/>
      <c r="F44" s="14"/>
      <c r="G44" s="21"/>
      <c r="H44" s="37"/>
    </row>
    <row r="45" spans="2:8" x14ac:dyDescent="0.2">
      <c r="B45" s="41" t="s">
        <v>33</v>
      </c>
      <c r="C45" s="12" t="s">
        <v>236</v>
      </c>
      <c r="D45" s="19" t="s">
        <v>190</v>
      </c>
      <c r="E45" s="121">
        <v>50000</v>
      </c>
      <c r="F45" s="14">
        <v>1</v>
      </c>
      <c r="G45" s="21">
        <f t="shared" si="1"/>
        <v>50000</v>
      </c>
      <c r="H45" s="37"/>
    </row>
    <row r="46" spans="2:8" x14ac:dyDescent="0.2">
      <c r="B46" s="41"/>
      <c r="C46" s="12"/>
      <c r="D46" s="19"/>
      <c r="E46" s="121"/>
      <c r="F46" s="14"/>
      <c r="G46" s="21"/>
      <c r="H46" s="37"/>
    </row>
    <row r="47" spans="2:8" ht="25.5" x14ac:dyDescent="0.2">
      <c r="B47" s="41" t="s">
        <v>38</v>
      </c>
      <c r="C47" s="12" t="s">
        <v>258</v>
      </c>
      <c r="D47" s="19" t="s">
        <v>23</v>
      </c>
      <c r="E47" s="121">
        <f>E43+E45</f>
        <v>550000</v>
      </c>
      <c r="F47" s="14"/>
      <c r="G47" s="21"/>
      <c r="H47" s="37"/>
    </row>
    <row r="48" spans="2:8" x14ac:dyDescent="0.2">
      <c r="B48" s="41"/>
      <c r="C48" s="12"/>
      <c r="D48" s="19"/>
      <c r="E48" s="121"/>
      <c r="F48" s="14"/>
      <c r="G48" s="21"/>
      <c r="H48" s="37"/>
    </row>
    <row r="49" spans="2:8" x14ac:dyDescent="0.2">
      <c r="B49" s="41" t="s">
        <v>35</v>
      </c>
      <c r="C49" s="12" t="s">
        <v>248</v>
      </c>
      <c r="D49" s="19"/>
      <c r="E49" s="121"/>
      <c r="F49" s="14"/>
      <c r="G49" s="21"/>
      <c r="H49" s="37"/>
    </row>
    <row r="50" spans="2:8" x14ac:dyDescent="0.2">
      <c r="B50" s="41"/>
      <c r="C50" s="12"/>
      <c r="D50" s="19"/>
      <c r="E50" s="121"/>
      <c r="F50" s="14"/>
      <c r="G50" s="21"/>
      <c r="H50" s="37"/>
    </row>
    <row r="51" spans="2:8" x14ac:dyDescent="0.2">
      <c r="B51" s="41" t="s">
        <v>118</v>
      </c>
      <c r="C51" s="12" t="s">
        <v>249</v>
      </c>
      <c r="D51" s="19" t="s">
        <v>190</v>
      </c>
      <c r="E51" s="121">
        <v>900000</v>
      </c>
      <c r="F51" s="14">
        <v>1</v>
      </c>
      <c r="G51" s="21">
        <f t="shared" si="1"/>
        <v>900000</v>
      </c>
      <c r="H51" s="37"/>
    </row>
    <row r="52" spans="2:8" x14ac:dyDescent="0.2">
      <c r="B52" s="41"/>
      <c r="C52" s="12"/>
      <c r="D52" s="19"/>
      <c r="E52" s="121"/>
      <c r="F52" s="14"/>
      <c r="G52" s="21"/>
      <c r="H52" s="37"/>
    </row>
    <row r="53" spans="2:8" ht="25.5" x14ac:dyDescent="0.2">
      <c r="B53" s="41" t="s">
        <v>233</v>
      </c>
      <c r="C53" s="12" t="s">
        <v>259</v>
      </c>
      <c r="D53" s="19" t="s">
        <v>23</v>
      </c>
      <c r="E53" s="121">
        <f>E51</f>
        <v>900000</v>
      </c>
      <c r="F53" s="14"/>
      <c r="G53" s="21"/>
      <c r="H53" s="37"/>
    </row>
    <row r="54" spans="2:8" x14ac:dyDescent="0.2">
      <c r="B54" s="41"/>
      <c r="C54" s="12"/>
      <c r="D54" s="34"/>
      <c r="E54" s="121"/>
      <c r="F54" s="14"/>
      <c r="G54" s="21"/>
    </row>
    <row r="55" spans="2:8" ht="25.5" x14ac:dyDescent="0.2">
      <c r="B55" s="41" t="s">
        <v>36</v>
      </c>
      <c r="C55" s="12" t="s">
        <v>237</v>
      </c>
      <c r="D55" s="19"/>
      <c r="E55" s="121"/>
      <c r="F55" s="14"/>
      <c r="G55" s="21"/>
      <c r="H55" s="37"/>
    </row>
    <row r="56" spans="2:8" x14ac:dyDescent="0.2">
      <c r="B56" s="41"/>
      <c r="C56" s="12"/>
      <c r="D56" s="19"/>
      <c r="E56" s="121"/>
      <c r="F56" s="14"/>
      <c r="G56" s="21"/>
      <c r="H56" s="40"/>
    </row>
    <row r="57" spans="2:8" x14ac:dyDescent="0.2">
      <c r="B57" s="41" t="s">
        <v>234</v>
      </c>
      <c r="C57" s="12" t="s">
        <v>250</v>
      </c>
      <c r="D57" s="19" t="s">
        <v>217</v>
      </c>
      <c r="E57" s="121">
        <v>60</v>
      </c>
      <c r="F57" s="14"/>
      <c r="G57" s="21"/>
    </row>
    <row r="58" spans="2:8" x14ac:dyDescent="0.2">
      <c r="B58" s="41"/>
      <c r="C58" s="12"/>
      <c r="D58" s="19"/>
      <c r="E58" s="121"/>
      <c r="F58" s="14"/>
      <c r="G58" s="21"/>
      <c r="H58" s="37"/>
    </row>
    <row r="59" spans="2:8" x14ac:dyDescent="0.2">
      <c r="B59" s="41" t="s">
        <v>235</v>
      </c>
      <c r="C59" s="12" t="s">
        <v>238</v>
      </c>
      <c r="D59" s="19" t="s">
        <v>217</v>
      </c>
      <c r="E59" s="121">
        <v>60</v>
      </c>
      <c r="F59" s="14"/>
      <c r="G59" s="21"/>
      <c r="H59" s="37"/>
    </row>
    <row r="60" spans="2:8" ht="6.95" customHeight="1" x14ac:dyDescent="0.2">
      <c r="B60" s="41"/>
      <c r="C60" s="12"/>
      <c r="D60" s="19"/>
      <c r="E60" s="121"/>
      <c r="F60" s="14"/>
      <c r="G60" s="21"/>
      <c r="H60" s="37"/>
    </row>
    <row r="61" spans="2:8" x14ac:dyDescent="0.2">
      <c r="B61" s="41" t="s">
        <v>37</v>
      </c>
      <c r="C61" s="122" t="s">
        <v>310</v>
      </c>
      <c r="D61" s="120"/>
      <c r="E61" s="121"/>
      <c r="F61" s="14"/>
      <c r="G61" s="21"/>
      <c r="H61" s="37"/>
    </row>
    <row r="62" spans="2:8" ht="8.4499999999999993" customHeight="1" x14ac:dyDescent="0.2">
      <c r="B62" s="41"/>
      <c r="C62" s="122"/>
      <c r="D62" s="120"/>
      <c r="E62" s="121"/>
      <c r="F62" s="14"/>
      <c r="G62" s="21"/>
      <c r="H62" s="37"/>
    </row>
    <row r="63" spans="2:8" x14ac:dyDescent="0.2">
      <c r="B63" s="41"/>
      <c r="C63" s="123" t="s">
        <v>308</v>
      </c>
      <c r="D63" s="120" t="s">
        <v>191</v>
      </c>
      <c r="E63" s="121">
        <v>50000</v>
      </c>
      <c r="F63" s="14">
        <v>1</v>
      </c>
      <c r="G63" s="21">
        <f t="shared" si="1"/>
        <v>50000</v>
      </c>
      <c r="H63" s="37"/>
    </row>
    <row r="64" spans="2:8" x14ac:dyDescent="0.2">
      <c r="B64" s="41"/>
      <c r="C64" s="122"/>
      <c r="D64" s="120"/>
      <c r="E64" s="121"/>
      <c r="F64" s="14"/>
      <c r="G64" s="21"/>
      <c r="H64" s="37"/>
    </row>
    <row r="65" spans="2:8" ht="24" x14ac:dyDescent="0.2">
      <c r="B65" s="41"/>
      <c r="C65" s="123" t="s">
        <v>309</v>
      </c>
      <c r="D65" s="120" t="s">
        <v>23</v>
      </c>
      <c r="E65" s="121">
        <f>E63</f>
        <v>50000</v>
      </c>
      <c r="F65" s="14"/>
      <c r="G65" s="21"/>
      <c r="H65" s="37"/>
    </row>
    <row r="66" spans="2:8" s="25" customFormat="1" ht="19.5" customHeight="1" x14ac:dyDescent="0.2">
      <c r="B66" s="87" t="str">
        <f>$B$11</f>
        <v>E</v>
      </c>
      <c r="C66" s="253" t="s">
        <v>223</v>
      </c>
      <c r="D66" s="254"/>
      <c r="E66" s="254"/>
      <c r="F66" s="255"/>
      <c r="G66" s="167"/>
      <c r="H66" s="31"/>
    </row>
  </sheetData>
  <mergeCells count="5">
    <mergeCell ref="C66:F66"/>
    <mergeCell ref="E2:G2"/>
    <mergeCell ref="B5:F5"/>
    <mergeCell ref="G5:G8"/>
    <mergeCell ref="B6:F8"/>
  </mergeCells>
  <conditionalFormatting sqref="F13:G65">
    <cfRule type="expression" dxfId="8" priority="2">
      <formula>AND(#REF!=FALSE,$D13&lt;&gt;"P C Sum",$D13&lt;&gt;"PC Sum",$D13&lt;&gt;"P Sum",$D13&lt;&gt;"Prov Sum")</formula>
    </cfRule>
  </conditionalFormatting>
  <conditionalFormatting sqref="G66">
    <cfRule type="expression" dxfId="7" priority="1">
      <formula>AND(#REF!=FALSE,$D66&lt;&gt;"P C Sum",$D66&lt;&gt;"PC Sum",$D66&lt;&gt;"P Sum",$D66&lt;&gt;"Prov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N164"/>
  <sheetViews>
    <sheetView showGridLines="0" view="pageBreakPreview" zoomScaleNormal="100" zoomScaleSheetLayoutView="100" zoomScalePageLayoutView="150" workbookViewId="0">
      <selection activeCell="G48" sqref="G48"/>
    </sheetView>
  </sheetViews>
  <sheetFormatPr defaultColWidth="8.85546875" defaultRowHeight="12.75" x14ac:dyDescent="0.2"/>
  <cols>
    <col min="1" max="1" width="2" style="76" customWidth="1"/>
    <col min="2" max="2" width="8.28515625" style="128" customWidth="1"/>
    <col min="3" max="3" width="55.7109375" style="65" customWidth="1"/>
    <col min="4" max="4" width="6.5703125" style="65" customWidth="1"/>
    <col min="5" max="5" width="21.85546875" style="83" customWidth="1"/>
    <col min="6" max="6" width="5.140625" style="76" customWidth="1"/>
    <col min="7" max="7" width="4.42578125" style="76" customWidth="1"/>
    <col min="8" max="8" width="9.5703125" style="76" customWidth="1"/>
    <col min="9" max="9" width="11.42578125" style="84" customWidth="1"/>
    <col min="10" max="10" width="11.5703125" style="76" bestFit="1" customWidth="1"/>
    <col min="11" max="11" width="8.85546875" style="76"/>
    <col min="12" max="12" width="15.28515625" style="76" customWidth="1"/>
    <col min="13" max="13" width="12.5703125" style="76" customWidth="1"/>
    <col min="14" max="14" width="9.42578125" style="76" customWidth="1"/>
    <col min="15" max="16384" width="8.85546875" style="76"/>
  </cols>
  <sheetData>
    <row r="1" spans="2:14" s="60" customFormat="1" ht="18" customHeight="1" x14ac:dyDescent="0.2">
      <c r="B1" s="288" t="s">
        <v>487</v>
      </c>
      <c r="C1" s="288"/>
      <c r="D1" s="275"/>
      <c r="E1" s="294" t="s">
        <v>494</v>
      </c>
      <c r="F1" s="294"/>
      <c r="G1" s="294"/>
      <c r="H1" s="94"/>
      <c r="I1" s="114"/>
      <c r="M1" s="94"/>
    </row>
    <row r="2" spans="2:14" s="60" customFormat="1" ht="16.5" customHeight="1" x14ac:dyDescent="0.2">
      <c r="B2" s="289" t="s">
        <v>489</v>
      </c>
      <c r="C2" s="289"/>
      <c r="D2" s="275"/>
      <c r="E2" s="275"/>
      <c r="F2" s="290"/>
      <c r="G2" s="291"/>
      <c r="H2" s="94"/>
      <c r="I2" s="114"/>
      <c r="K2" s="61"/>
      <c r="L2" s="61"/>
      <c r="M2" s="94"/>
    </row>
    <row r="3" spans="2:14" s="60" customFormat="1" ht="13.5" customHeight="1" x14ac:dyDescent="0.2">
      <c r="B3" s="287"/>
      <c r="C3" s="287"/>
      <c r="D3" s="276"/>
      <c r="E3" s="276"/>
      <c r="F3" s="292"/>
      <c r="G3" s="293"/>
      <c r="H3" s="94"/>
      <c r="I3" s="114"/>
      <c r="K3" s="61"/>
      <c r="L3" s="61"/>
      <c r="M3" s="94"/>
    </row>
    <row r="4" spans="2:14" s="60" customFormat="1" ht="13.5" customHeight="1" x14ac:dyDescent="0.2">
      <c r="B4" s="113"/>
      <c r="C4" s="62"/>
      <c r="D4" s="62"/>
      <c r="E4" s="94"/>
      <c r="F4" s="94"/>
      <c r="G4" s="94"/>
      <c r="H4" s="94"/>
      <c r="I4" s="114"/>
      <c r="K4" s="61"/>
      <c r="L4" s="61"/>
      <c r="M4" s="94"/>
    </row>
    <row r="5" spans="2:14" ht="12.75" customHeight="1" x14ac:dyDescent="0.2">
      <c r="B5" s="133" t="str">
        <f>'[2]Sch F'!B6</f>
        <v>SCHEDULE F: EXPANDED PUBLIC WORKS PROGRAMME</v>
      </c>
      <c r="C5" s="93"/>
      <c r="D5" s="93"/>
      <c r="E5" s="93"/>
    </row>
    <row r="6" spans="2:14" ht="12.75" customHeight="1" x14ac:dyDescent="0.2">
      <c r="B6" s="95"/>
      <c r="C6" s="130"/>
      <c r="D6" s="130"/>
      <c r="E6" s="130"/>
    </row>
    <row r="7" spans="2:14" ht="12.75" customHeight="1" x14ac:dyDescent="0.2">
      <c r="B7" s="252" t="s">
        <v>316</v>
      </c>
      <c r="C7" s="252"/>
      <c r="D7" s="252"/>
      <c r="E7" s="252"/>
    </row>
    <row r="8" spans="2:14" ht="12.75" customHeight="1" x14ac:dyDescent="0.2">
      <c r="B8" s="134"/>
      <c r="C8" s="134"/>
      <c r="D8" s="134"/>
      <c r="E8" s="134"/>
    </row>
    <row r="9" spans="2:14" ht="25.5" customHeight="1" x14ac:dyDescent="0.2">
      <c r="B9" s="277" t="s">
        <v>487</v>
      </c>
      <c r="C9" s="277"/>
      <c r="D9" s="277"/>
      <c r="E9" s="278" t="s">
        <v>494</v>
      </c>
      <c r="F9" s="128"/>
      <c r="G9" s="220"/>
      <c r="H9" s="128"/>
    </row>
    <row r="10" spans="2:14" ht="5.25" customHeight="1" x14ac:dyDescent="0.2">
      <c r="B10" s="277" t="s">
        <v>489</v>
      </c>
      <c r="C10" s="277"/>
      <c r="D10" s="277"/>
      <c r="E10" s="278"/>
    </row>
    <row r="11" spans="2:14" s="93" customFormat="1" ht="24.95" customHeight="1" x14ac:dyDescent="0.2">
      <c r="B11" s="280"/>
      <c r="C11" s="280"/>
      <c r="D11" s="280"/>
      <c r="E11" s="279"/>
      <c r="I11" s="115"/>
    </row>
    <row r="12" spans="2:14" ht="21" customHeight="1" x14ac:dyDescent="0.2">
      <c r="B12" s="132" t="s">
        <v>251</v>
      </c>
      <c r="C12" s="136" t="str">
        <f>'Chapter E'!C11</f>
        <v>EXPANDED PUBLIC WORKS PROGRAMME (EPWP)</v>
      </c>
      <c r="D12" s="140"/>
      <c r="E12" s="168"/>
      <c r="H12" s="93"/>
      <c r="I12" s="117"/>
    </row>
    <row r="13" spans="2:14" ht="9" customHeight="1" thickBot="1" x14ac:dyDescent="0.25">
      <c r="B13" s="299"/>
      <c r="C13" s="129"/>
      <c r="D13" s="141"/>
      <c r="E13" s="169"/>
      <c r="H13" s="93"/>
      <c r="I13" s="117"/>
    </row>
    <row r="14" spans="2:14" ht="23.45" customHeight="1" thickBot="1" x14ac:dyDescent="0.25">
      <c r="B14" s="300" t="s">
        <v>223</v>
      </c>
      <c r="C14" s="138"/>
      <c r="D14" s="139"/>
      <c r="E14" s="170"/>
      <c r="N14" s="76">
        <f>31+26</f>
        <v>57</v>
      </c>
    </row>
    <row r="15" spans="2:14" x14ac:dyDescent="0.2">
      <c r="B15" s="298"/>
      <c r="E15" s="118"/>
      <c r="G15" s="142"/>
    </row>
    <row r="66" spans="2:8" x14ac:dyDescent="0.2">
      <c r="B66" s="7"/>
      <c r="C66" s="7"/>
      <c r="D66" s="7"/>
      <c r="E66" s="7"/>
      <c r="F66" s="128"/>
      <c r="G66" s="128"/>
      <c r="H66" s="128"/>
    </row>
    <row r="164" spans="2:8" x14ac:dyDescent="0.2">
      <c r="B164" s="7"/>
      <c r="C164" s="7"/>
      <c r="D164" s="7"/>
      <c r="E164" s="7"/>
      <c r="F164" s="128"/>
      <c r="G164" s="128"/>
      <c r="H164" s="128"/>
    </row>
  </sheetData>
  <mergeCells count="6">
    <mergeCell ref="E1:G1"/>
    <mergeCell ref="B7:E7"/>
    <mergeCell ref="B9:D9"/>
    <mergeCell ref="E9:E11"/>
    <mergeCell ref="B10:D10"/>
    <mergeCell ref="B11:D11"/>
  </mergeCells>
  <conditionalFormatting sqref="E12:E14">
    <cfRule type="expression" dxfId="6" priority="1">
      <formula>AND(#REF!=FALSE,$D12&lt;&gt;"P C Sum",$D12&lt;&gt;"PC Sum",$D12&lt;&gt;"P Sum",$D12&lt;&gt;"Prov Sum")</formula>
    </cfRule>
  </conditionalFormatting>
  <pageMargins left="0.62992125984251968" right="0.43307086614173229" top="0.62992125984251968" bottom="0.55118110236220474" header="0.51181102362204722" footer="0.31496062992125984"/>
  <pageSetup paperSize="9" scale="90" firstPageNumber="29"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2"/>
  <sheetViews>
    <sheetView view="pageBreakPreview" topLeftCell="A22" zoomScaleNormal="125" zoomScaleSheetLayoutView="100" zoomScalePageLayoutView="125" workbookViewId="0">
      <selection activeCell="F23" sqref="F23"/>
    </sheetView>
  </sheetViews>
  <sheetFormatPr defaultColWidth="6.85546875" defaultRowHeight="12.75" x14ac:dyDescent="0.2"/>
  <cols>
    <col min="1" max="1" width="0.7109375" style="1" customWidth="1"/>
    <col min="2" max="2" width="11.5703125" style="32" customWidth="1"/>
    <col min="3" max="3" width="45.5703125" style="2" customWidth="1"/>
    <col min="4" max="4" width="13.7109375" style="3" customWidth="1"/>
    <col min="5" max="5" width="15.5703125" style="3" customWidth="1"/>
    <col min="6" max="6" width="14" style="1" customWidth="1"/>
    <col min="7" max="7" width="15.5703125" style="4" customWidth="1"/>
    <col min="8" max="8" width="0.7109375" style="4" customWidth="1"/>
    <col min="9" max="16384" width="6.85546875" style="1"/>
  </cols>
  <sheetData>
    <row r="2" spans="2:8" x14ac:dyDescent="0.2">
      <c r="B2" s="288" t="s">
        <v>487</v>
      </c>
      <c r="C2" s="288"/>
      <c r="D2" s="275"/>
      <c r="E2" s="294" t="s">
        <v>494</v>
      </c>
      <c r="F2" s="294"/>
      <c r="G2" s="294"/>
    </row>
    <row r="3" spans="2:8" x14ac:dyDescent="0.2">
      <c r="B3" s="289" t="s">
        <v>489</v>
      </c>
      <c r="C3" s="289"/>
      <c r="D3" s="275"/>
      <c r="E3" s="275"/>
      <c r="F3" s="290"/>
      <c r="G3" s="291"/>
    </row>
    <row r="4" spans="2:8" x14ac:dyDescent="0.2">
      <c r="B4" s="287"/>
      <c r="C4" s="287"/>
      <c r="D4" s="276"/>
      <c r="E4" s="276"/>
      <c r="F4" s="292"/>
      <c r="G4" s="293"/>
    </row>
    <row r="5" spans="2:8" x14ac:dyDescent="0.2">
      <c r="B5" s="238" t="s">
        <v>280</v>
      </c>
      <c r="C5" s="239"/>
      <c r="D5" s="239"/>
      <c r="E5" s="239"/>
      <c r="F5" s="239"/>
      <c r="G5" s="256" t="str">
        <f>"CHAPTER "&amp;B11</f>
        <v>CHAPTER F</v>
      </c>
      <c r="H5" s="91"/>
    </row>
    <row r="6" spans="2:8" ht="7.5" customHeight="1" x14ac:dyDescent="0.2">
      <c r="B6" s="231" t="s">
        <v>495</v>
      </c>
      <c r="C6" s="232"/>
      <c r="D6" s="232"/>
      <c r="E6" s="232"/>
      <c r="F6" s="232"/>
      <c r="G6" s="257"/>
      <c r="H6" s="95"/>
    </row>
    <row r="7" spans="2:8" ht="12.75" customHeight="1" x14ac:dyDescent="0.2">
      <c r="B7" s="231"/>
      <c r="C7" s="232"/>
      <c r="D7" s="232"/>
      <c r="E7" s="232"/>
      <c r="F7" s="232"/>
      <c r="G7" s="257"/>
      <c r="H7" s="95"/>
    </row>
    <row r="8" spans="2:8" ht="7.5" customHeight="1" x14ac:dyDescent="0.2">
      <c r="B8" s="233"/>
      <c r="C8" s="234"/>
      <c r="D8" s="234"/>
      <c r="E8" s="234"/>
      <c r="F8" s="234"/>
      <c r="G8" s="258"/>
      <c r="H8" s="95"/>
    </row>
    <row r="9" spans="2:8" s="7" customFormat="1" ht="24.95" customHeight="1" x14ac:dyDescent="0.2">
      <c r="B9" s="8" t="s">
        <v>0</v>
      </c>
      <c r="C9" s="9" t="s">
        <v>1</v>
      </c>
      <c r="D9" s="9" t="s">
        <v>2</v>
      </c>
      <c r="E9" s="9" t="s">
        <v>3</v>
      </c>
      <c r="F9" s="9" t="s">
        <v>4</v>
      </c>
      <c r="G9" s="9" t="s">
        <v>5</v>
      </c>
      <c r="H9" s="93"/>
    </row>
    <row r="10" spans="2:8" x14ac:dyDescent="0.2">
      <c r="B10" s="11"/>
      <c r="C10" s="12"/>
      <c r="D10" s="13"/>
      <c r="E10" s="13"/>
      <c r="F10" s="14"/>
      <c r="G10" s="15"/>
      <c r="H10" s="16"/>
    </row>
    <row r="11" spans="2:8" x14ac:dyDescent="0.2">
      <c r="B11" s="50" t="s">
        <v>243</v>
      </c>
      <c r="C11" s="18" t="s">
        <v>261</v>
      </c>
      <c r="D11" s="19"/>
      <c r="E11" s="19"/>
      <c r="F11" s="14"/>
      <c r="G11" s="21"/>
      <c r="H11" s="37"/>
    </row>
    <row r="12" spans="2:8" x14ac:dyDescent="0.2">
      <c r="B12" s="41"/>
      <c r="C12" s="12"/>
      <c r="D12" s="19"/>
      <c r="E12" s="19"/>
      <c r="F12" s="14"/>
      <c r="G12" s="21"/>
      <c r="H12" s="37"/>
    </row>
    <row r="13" spans="2:8" x14ac:dyDescent="0.2">
      <c r="B13" s="41" t="s">
        <v>270</v>
      </c>
      <c r="C13" s="12" t="s">
        <v>262</v>
      </c>
      <c r="D13" s="19"/>
      <c r="E13" s="19"/>
      <c r="F13" s="14"/>
      <c r="G13" s="21"/>
      <c r="H13" s="37"/>
    </row>
    <row r="14" spans="2:8" x14ac:dyDescent="0.2">
      <c r="B14" s="50"/>
      <c r="C14" s="12"/>
      <c r="D14" s="19"/>
      <c r="E14" s="19"/>
      <c r="F14" s="14"/>
      <c r="G14" s="21"/>
      <c r="H14" s="37"/>
    </row>
    <row r="15" spans="2:8" ht="25.5" x14ac:dyDescent="0.2">
      <c r="B15" s="41" t="s">
        <v>32</v>
      </c>
      <c r="C15" s="12" t="s">
        <v>263</v>
      </c>
      <c r="D15" s="19"/>
      <c r="E15" s="20"/>
      <c r="F15" s="14"/>
      <c r="G15" s="21"/>
      <c r="H15" s="38"/>
    </row>
    <row r="16" spans="2:8" x14ac:dyDescent="0.2">
      <c r="B16" s="50"/>
      <c r="C16" s="12"/>
      <c r="D16" s="19"/>
      <c r="E16" s="20"/>
      <c r="F16" s="14"/>
      <c r="G16" s="21"/>
      <c r="H16" s="38"/>
    </row>
    <row r="17" spans="2:8" ht="51" x14ac:dyDescent="0.2">
      <c r="B17" s="41" t="s">
        <v>64</v>
      </c>
      <c r="C17" s="12" t="s">
        <v>264</v>
      </c>
      <c r="D17" s="19" t="s">
        <v>31</v>
      </c>
      <c r="E17" s="20">
        <v>4</v>
      </c>
      <c r="F17" s="14"/>
      <c r="G17" s="21"/>
      <c r="H17" s="37"/>
    </row>
    <row r="18" spans="2:8" x14ac:dyDescent="0.2">
      <c r="B18" s="41"/>
      <c r="C18" s="12"/>
      <c r="D18" s="19"/>
      <c r="E18" s="20"/>
      <c r="F18" s="14"/>
      <c r="G18" s="21"/>
      <c r="H18" s="37"/>
    </row>
    <row r="19" spans="2:8" ht="51" x14ac:dyDescent="0.2">
      <c r="B19" s="41" t="s">
        <v>65</v>
      </c>
      <c r="C19" s="12" t="s">
        <v>265</v>
      </c>
      <c r="D19" s="19" t="s">
        <v>31</v>
      </c>
      <c r="E19" s="20">
        <v>5</v>
      </c>
      <c r="F19" s="14"/>
      <c r="G19" s="21"/>
    </row>
    <row r="20" spans="2:8" x14ac:dyDescent="0.2">
      <c r="B20" s="41"/>
      <c r="C20" s="1"/>
      <c r="D20" s="19"/>
      <c r="E20" s="20"/>
      <c r="F20" s="14"/>
      <c r="G20" s="21"/>
    </row>
    <row r="21" spans="2:8" ht="51" x14ac:dyDescent="0.2">
      <c r="B21" s="41" t="s">
        <v>115</v>
      </c>
      <c r="C21" s="12" t="s">
        <v>266</v>
      </c>
      <c r="D21" s="19" t="s">
        <v>31</v>
      </c>
      <c r="E21" s="20">
        <v>5</v>
      </c>
      <c r="F21" s="14"/>
      <c r="G21" s="21"/>
    </row>
    <row r="22" spans="2:8" x14ac:dyDescent="0.2">
      <c r="B22" s="41"/>
      <c r="C22" s="12"/>
      <c r="D22" s="19"/>
      <c r="E22" s="20"/>
      <c r="F22" s="14"/>
      <c r="G22" s="21"/>
    </row>
    <row r="23" spans="2:8" ht="51" x14ac:dyDescent="0.2">
      <c r="B23" s="41" t="s">
        <v>239</v>
      </c>
      <c r="C23" s="12" t="s">
        <v>267</v>
      </c>
      <c r="D23" s="19" t="s">
        <v>31</v>
      </c>
      <c r="E23" s="20">
        <v>2</v>
      </c>
      <c r="F23" s="14"/>
      <c r="G23" s="21"/>
    </row>
    <row r="24" spans="2:8" x14ac:dyDescent="0.2">
      <c r="B24" s="41"/>
      <c r="C24" s="12"/>
      <c r="D24" s="19"/>
      <c r="E24" s="20"/>
      <c r="F24" s="14"/>
      <c r="G24" s="21"/>
    </row>
    <row r="25" spans="2:8" ht="51" x14ac:dyDescent="0.2">
      <c r="B25" s="41" t="s">
        <v>240</v>
      </c>
      <c r="C25" s="12" t="s">
        <v>268</v>
      </c>
      <c r="D25" s="19" t="s">
        <v>31</v>
      </c>
      <c r="E25" s="20">
        <v>0</v>
      </c>
      <c r="F25" s="14"/>
      <c r="G25" s="21"/>
      <c r="H25" s="38"/>
    </row>
    <row r="26" spans="2:8" x14ac:dyDescent="0.2">
      <c r="B26" s="41"/>
      <c r="C26" s="12"/>
      <c r="D26" s="19"/>
      <c r="E26" s="22"/>
      <c r="F26" s="14"/>
      <c r="G26" s="21"/>
      <c r="H26" s="16"/>
    </row>
    <row r="27" spans="2:8" s="33" customFormat="1" ht="51" x14ac:dyDescent="0.2">
      <c r="B27" s="41" t="s">
        <v>241</v>
      </c>
      <c r="C27" s="12" t="s">
        <v>269</v>
      </c>
      <c r="D27" s="19" t="s">
        <v>31</v>
      </c>
      <c r="E27" s="22">
        <v>0</v>
      </c>
      <c r="F27" s="14"/>
      <c r="G27" s="21"/>
      <c r="H27" s="16"/>
    </row>
    <row r="28" spans="2:8" x14ac:dyDescent="0.2">
      <c r="B28" s="41"/>
      <c r="C28" s="12"/>
      <c r="D28" s="19"/>
      <c r="E28" s="20"/>
      <c r="F28" s="14"/>
      <c r="G28" s="21"/>
      <c r="H28" s="38"/>
    </row>
    <row r="29" spans="2:8" ht="25.5" x14ac:dyDescent="0.2">
      <c r="B29" s="41" t="s">
        <v>271</v>
      </c>
      <c r="C29" s="12" t="s">
        <v>272</v>
      </c>
      <c r="D29" s="19"/>
      <c r="E29" s="20"/>
      <c r="F29" s="14"/>
      <c r="G29" s="21"/>
      <c r="H29" s="38"/>
    </row>
    <row r="30" spans="2:8" x14ac:dyDescent="0.2">
      <c r="B30" s="41"/>
      <c r="C30" s="12"/>
      <c r="D30" s="19"/>
      <c r="E30" s="20"/>
      <c r="F30" s="14"/>
      <c r="G30" s="21"/>
      <c r="H30" s="37"/>
    </row>
    <row r="31" spans="2:8" ht="25.5" x14ac:dyDescent="0.2">
      <c r="B31" s="41" t="s">
        <v>32</v>
      </c>
      <c r="C31" s="12" t="s">
        <v>273</v>
      </c>
      <c r="D31" s="19" t="s">
        <v>190</v>
      </c>
      <c r="E31" s="20">
        <v>13652129.380000001</v>
      </c>
      <c r="F31" s="14">
        <v>1</v>
      </c>
      <c r="G31" s="21">
        <f t="shared" ref="G31:G35" si="0">IF(D31="","",E31*F31)</f>
        <v>13652129.380000001</v>
      </c>
      <c r="H31" s="37"/>
    </row>
    <row r="32" spans="2:8" x14ac:dyDescent="0.2">
      <c r="B32" s="41"/>
      <c r="C32" s="12"/>
      <c r="D32" s="19"/>
      <c r="E32" s="20"/>
      <c r="F32" s="14"/>
      <c r="G32" s="21" t="str">
        <f t="shared" si="0"/>
        <v/>
      </c>
      <c r="H32" s="37"/>
    </row>
    <row r="33" spans="2:8" ht="25.5" x14ac:dyDescent="0.2">
      <c r="B33" s="41" t="s">
        <v>33</v>
      </c>
      <c r="C33" s="96" t="s">
        <v>274</v>
      </c>
      <c r="D33" s="19" t="s">
        <v>23</v>
      </c>
      <c r="E33" s="20">
        <f>G31</f>
        <v>13652129.380000001</v>
      </c>
      <c r="F33" s="14"/>
      <c r="G33" s="21"/>
      <c r="H33" s="37"/>
    </row>
    <row r="34" spans="2:8" x14ac:dyDescent="0.2">
      <c r="B34" s="41"/>
      <c r="C34" s="12"/>
      <c r="D34" s="19"/>
      <c r="E34" s="19"/>
      <c r="F34" s="14"/>
      <c r="G34" s="21"/>
      <c r="H34" s="37"/>
    </row>
    <row r="35" spans="2:8" ht="38.25" x14ac:dyDescent="0.2">
      <c r="B35" s="41" t="s">
        <v>38</v>
      </c>
      <c r="C35" s="96" t="s">
        <v>275</v>
      </c>
      <c r="D35" s="19" t="s">
        <v>190</v>
      </c>
      <c r="E35" s="124">
        <v>718533.31</v>
      </c>
      <c r="F35" s="14">
        <v>1</v>
      </c>
      <c r="G35" s="21">
        <f t="shared" si="0"/>
        <v>718533.31</v>
      </c>
      <c r="H35" s="37"/>
    </row>
    <row r="36" spans="2:8" x14ac:dyDescent="0.2">
      <c r="B36" s="41"/>
      <c r="C36" s="12"/>
      <c r="D36" s="19"/>
      <c r="E36" s="19"/>
      <c r="F36" s="14"/>
      <c r="G36" s="21"/>
      <c r="H36" s="37"/>
    </row>
    <row r="37" spans="2:8" ht="25.5" x14ac:dyDescent="0.2">
      <c r="B37" s="41" t="s">
        <v>35</v>
      </c>
      <c r="C37" s="12" t="s">
        <v>276</v>
      </c>
      <c r="D37" s="19" t="s">
        <v>23</v>
      </c>
      <c r="E37" s="20">
        <f>G35</f>
        <v>718533.31</v>
      </c>
      <c r="F37" s="14"/>
      <c r="G37" s="21"/>
      <c r="H37" s="37"/>
    </row>
    <row r="38" spans="2:8" x14ac:dyDescent="0.2">
      <c r="B38" s="41"/>
      <c r="C38" s="12"/>
      <c r="D38" s="19"/>
      <c r="E38" s="19"/>
      <c r="F38" s="14"/>
      <c r="G38" s="21"/>
      <c r="H38" s="37"/>
    </row>
    <row r="39" spans="2:8" ht="25.5" x14ac:dyDescent="0.2">
      <c r="B39" s="41" t="s">
        <v>36</v>
      </c>
      <c r="C39" s="12" t="s">
        <v>277</v>
      </c>
      <c r="D39" s="19" t="s">
        <v>278</v>
      </c>
      <c r="E39" s="19">
        <v>24</v>
      </c>
      <c r="F39" s="14"/>
      <c r="G39" s="21"/>
      <c r="H39" s="37"/>
    </row>
    <row r="40" spans="2:8" x14ac:dyDescent="0.2">
      <c r="B40" s="41"/>
      <c r="C40" s="12"/>
      <c r="D40" s="19"/>
      <c r="E40" s="19"/>
      <c r="F40" s="14"/>
      <c r="G40" s="21"/>
      <c r="H40" s="37"/>
    </row>
    <row r="41" spans="2:8" x14ac:dyDescent="0.2">
      <c r="B41" s="41"/>
      <c r="C41" s="12"/>
      <c r="D41" s="19"/>
      <c r="E41" s="19"/>
      <c r="F41" s="14"/>
      <c r="G41" s="21"/>
      <c r="H41" s="37"/>
    </row>
    <row r="42" spans="2:8" x14ac:dyDescent="0.2">
      <c r="B42" s="41"/>
      <c r="C42" s="12"/>
      <c r="D42" s="19"/>
      <c r="E42" s="19"/>
      <c r="F42" s="14"/>
      <c r="G42" s="21"/>
      <c r="H42" s="37"/>
    </row>
    <row r="43" spans="2:8" x14ac:dyDescent="0.2">
      <c r="B43" s="41"/>
      <c r="C43" s="12"/>
      <c r="D43" s="19"/>
      <c r="E43" s="19"/>
      <c r="F43" s="14"/>
      <c r="G43" s="21"/>
      <c r="H43" s="37"/>
    </row>
    <row r="44" spans="2:8" x14ac:dyDescent="0.2">
      <c r="B44" s="41"/>
      <c r="C44" s="12"/>
      <c r="D44" s="19"/>
      <c r="E44" s="19"/>
      <c r="F44" s="14"/>
      <c r="G44" s="21"/>
      <c r="H44" s="37"/>
    </row>
    <row r="45" spans="2:8" x14ac:dyDescent="0.2">
      <c r="B45" s="41"/>
      <c r="C45" s="12"/>
      <c r="D45" s="19"/>
      <c r="E45" s="19"/>
      <c r="F45" s="14"/>
      <c r="G45" s="21"/>
      <c r="H45" s="37"/>
    </row>
    <row r="46" spans="2:8" x14ac:dyDescent="0.2">
      <c r="B46" s="41"/>
      <c r="C46" s="12"/>
      <c r="D46" s="19"/>
      <c r="E46" s="19"/>
      <c r="F46" s="14"/>
      <c r="G46" s="21"/>
      <c r="H46" s="37"/>
    </row>
    <row r="47" spans="2:8" x14ac:dyDescent="0.2">
      <c r="B47" s="41"/>
      <c r="C47" s="12"/>
      <c r="D47" s="19"/>
      <c r="E47" s="19"/>
      <c r="F47" s="14"/>
      <c r="G47" s="21"/>
      <c r="H47" s="37"/>
    </row>
    <row r="48" spans="2:8" x14ac:dyDescent="0.2">
      <c r="B48" s="41"/>
      <c r="C48" s="12"/>
      <c r="D48" s="19"/>
      <c r="E48" s="19"/>
      <c r="F48" s="14"/>
      <c r="G48" s="21"/>
      <c r="H48" s="37"/>
    </row>
    <row r="49" spans="2:8" x14ac:dyDescent="0.2">
      <c r="B49" s="41"/>
      <c r="C49" s="12"/>
      <c r="D49" s="19"/>
      <c r="E49" s="19"/>
      <c r="F49" s="14"/>
      <c r="G49" s="21"/>
      <c r="H49" s="37"/>
    </row>
    <row r="50" spans="2:8" x14ac:dyDescent="0.2">
      <c r="B50" s="41"/>
      <c r="C50" s="12"/>
      <c r="D50" s="19"/>
      <c r="E50" s="19"/>
      <c r="F50" s="14"/>
      <c r="G50" s="21"/>
      <c r="H50" s="37"/>
    </row>
    <row r="51" spans="2:8" x14ac:dyDescent="0.2">
      <c r="B51" s="41"/>
      <c r="C51" s="12"/>
      <c r="D51" s="19"/>
      <c r="E51" s="19"/>
      <c r="F51" s="35"/>
      <c r="G51" s="15"/>
      <c r="H51" s="37"/>
    </row>
    <row r="52" spans="2:8" s="25" customFormat="1" ht="19.5" customHeight="1" x14ac:dyDescent="0.2">
      <c r="B52" s="87" t="str">
        <f>$B$11</f>
        <v>F</v>
      </c>
      <c r="C52" s="27" t="s">
        <v>10</v>
      </c>
      <c r="D52" s="28"/>
      <c r="E52" s="92"/>
      <c r="F52" s="28"/>
      <c r="G52" s="167"/>
      <c r="H52" s="31"/>
    </row>
    <row r="53" spans="2:8" x14ac:dyDescent="0.2">
      <c r="B53" s="288" t="s">
        <v>487</v>
      </c>
      <c r="C53" s="288"/>
      <c r="D53" s="275"/>
      <c r="E53" s="285"/>
      <c r="F53" s="275"/>
      <c r="G53" s="286" t="s">
        <v>494</v>
      </c>
    </row>
    <row r="54" spans="2:8" x14ac:dyDescent="0.2">
      <c r="B54" s="289" t="s">
        <v>489</v>
      </c>
      <c r="C54" s="289"/>
      <c r="D54" s="275"/>
      <c r="E54" s="285"/>
      <c r="F54" s="275"/>
      <c r="G54" s="275"/>
    </row>
    <row r="55" spans="2:8" x14ac:dyDescent="0.2">
      <c r="B55" s="287"/>
      <c r="C55" s="287"/>
      <c r="D55" s="276"/>
      <c r="E55" s="287"/>
      <c r="F55" s="276"/>
      <c r="G55" s="276"/>
    </row>
    <row r="56" spans="2:8" x14ac:dyDescent="0.2">
      <c r="B56" s="238" t="str">
        <f>B5</f>
        <v>SCHEDULE F: SMALL CONTRACTOR DEVELOPMENT</v>
      </c>
      <c r="C56" s="239"/>
      <c r="D56" s="239"/>
      <c r="E56" s="239"/>
      <c r="F56" s="239"/>
      <c r="G56" s="241" t="str">
        <f>$G$5</f>
        <v>CHAPTER F</v>
      </c>
      <c r="H56" s="91"/>
    </row>
    <row r="57" spans="2:8" ht="6.95" customHeight="1" x14ac:dyDescent="0.2">
      <c r="B57" s="281" t="s">
        <v>495</v>
      </c>
      <c r="C57" s="282"/>
      <c r="D57" s="282"/>
      <c r="E57" s="282"/>
      <c r="F57" s="282"/>
      <c r="G57" s="242"/>
      <c r="H57" s="95"/>
    </row>
    <row r="58" spans="2:8" x14ac:dyDescent="0.2">
      <c r="B58" s="281"/>
      <c r="C58" s="282"/>
      <c r="D58" s="282"/>
      <c r="E58" s="282"/>
      <c r="F58" s="282"/>
      <c r="G58" s="242"/>
      <c r="H58" s="95"/>
    </row>
    <row r="59" spans="2:8" ht="8.4499999999999993" customHeight="1" x14ac:dyDescent="0.2">
      <c r="B59" s="283"/>
      <c r="C59" s="284"/>
      <c r="D59" s="284"/>
      <c r="E59" s="284"/>
      <c r="F59" s="284"/>
      <c r="G59" s="243"/>
      <c r="H59" s="95"/>
    </row>
    <row r="60" spans="2:8" s="7" customFormat="1" ht="24.95" customHeight="1" x14ac:dyDescent="0.2">
      <c r="B60" s="51" t="s">
        <v>0</v>
      </c>
      <c r="C60" s="9" t="s">
        <v>1</v>
      </c>
      <c r="D60" s="9" t="s">
        <v>2</v>
      </c>
      <c r="E60" s="9" t="s">
        <v>3</v>
      </c>
      <c r="F60" s="9" t="s">
        <v>4</v>
      </c>
      <c r="G60" s="9" t="s">
        <v>5</v>
      </c>
      <c r="H60" s="93"/>
    </row>
    <row r="61" spans="2:8" s="25" customFormat="1" ht="19.5" customHeight="1" x14ac:dyDescent="0.2">
      <c r="B61" s="59"/>
      <c r="C61" s="27" t="s">
        <v>24</v>
      </c>
      <c r="D61" s="28"/>
      <c r="E61" s="92"/>
      <c r="F61" s="28"/>
      <c r="G61" s="30"/>
      <c r="H61" s="31"/>
    </row>
    <row r="62" spans="2:8" x14ac:dyDescent="0.2">
      <c r="B62" s="41"/>
      <c r="C62" s="12"/>
      <c r="D62" s="19"/>
      <c r="E62" s="19"/>
      <c r="F62" s="35"/>
      <c r="G62" s="15"/>
      <c r="H62" s="37"/>
    </row>
    <row r="63" spans="2:8" x14ac:dyDescent="0.2">
      <c r="B63" s="41" t="s">
        <v>32</v>
      </c>
      <c r="C63" s="12" t="s">
        <v>228</v>
      </c>
      <c r="D63" s="19"/>
      <c r="E63" s="19"/>
      <c r="F63" s="14"/>
      <c r="G63" s="21"/>
      <c r="H63" s="37"/>
    </row>
    <row r="64" spans="2:8" x14ac:dyDescent="0.2">
      <c r="B64" s="50"/>
      <c r="C64" s="12"/>
      <c r="D64" s="19"/>
      <c r="E64" s="19"/>
      <c r="F64" s="14"/>
      <c r="G64" s="21"/>
      <c r="H64" s="37"/>
    </row>
    <row r="65" spans="2:8" x14ac:dyDescent="0.2">
      <c r="B65" s="41" t="s">
        <v>64</v>
      </c>
      <c r="C65" s="12" t="s">
        <v>229</v>
      </c>
      <c r="D65" s="19" t="s">
        <v>190</v>
      </c>
      <c r="E65" s="125">
        <v>150000</v>
      </c>
      <c r="F65" s="14">
        <v>1</v>
      </c>
      <c r="G65" s="21">
        <f t="shared" ref="G65:G83" si="1">IF(D65="","",E65*F65)</f>
        <v>150000</v>
      </c>
      <c r="H65" s="37"/>
    </row>
    <row r="66" spans="2:8" x14ac:dyDescent="0.2">
      <c r="B66" s="41"/>
      <c r="C66" s="12"/>
      <c r="D66" s="19"/>
      <c r="E66" s="125"/>
      <c r="F66" s="14"/>
      <c r="G66" s="21"/>
      <c r="H66" s="37"/>
    </row>
    <row r="67" spans="2:8" ht="25.5" x14ac:dyDescent="0.2">
      <c r="B67" s="41" t="s">
        <v>65</v>
      </c>
      <c r="C67" s="12" t="s">
        <v>281</v>
      </c>
      <c r="D67" s="19" t="s">
        <v>23</v>
      </c>
      <c r="E67" s="126">
        <f>E65</f>
        <v>150000</v>
      </c>
      <c r="F67" s="14"/>
      <c r="G67" s="21"/>
      <c r="H67" s="37"/>
    </row>
    <row r="68" spans="2:8" x14ac:dyDescent="0.2">
      <c r="B68" s="41"/>
      <c r="C68" s="1"/>
      <c r="D68" s="19"/>
      <c r="E68" s="125"/>
      <c r="F68" s="14"/>
      <c r="G68" s="21"/>
      <c r="H68" s="37"/>
    </row>
    <row r="69" spans="2:8" x14ac:dyDescent="0.2">
      <c r="B69" s="41" t="s">
        <v>33</v>
      </c>
      <c r="C69" s="12" t="s">
        <v>230</v>
      </c>
      <c r="D69" s="19"/>
      <c r="E69" s="125"/>
      <c r="F69" s="14"/>
      <c r="G69" s="21"/>
      <c r="H69" s="37"/>
    </row>
    <row r="70" spans="2:8" x14ac:dyDescent="0.2">
      <c r="B70" s="41"/>
      <c r="C70" s="12"/>
      <c r="D70" s="19"/>
      <c r="E70" s="125"/>
      <c r="F70" s="14"/>
      <c r="G70" s="21"/>
      <c r="H70" s="37"/>
    </row>
    <row r="71" spans="2:8" x14ac:dyDescent="0.2">
      <c r="B71" s="41" t="s">
        <v>106</v>
      </c>
      <c r="C71" s="12" t="s">
        <v>229</v>
      </c>
      <c r="D71" s="19" t="s">
        <v>190</v>
      </c>
      <c r="E71" s="125">
        <v>200000</v>
      </c>
      <c r="F71" s="14">
        <v>1</v>
      </c>
      <c r="G71" s="21">
        <f t="shared" si="1"/>
        <v>200000</v>
      </c>
      <c r="H71" s="37"/>
    </row>
    <row r="72" spans="2:8" x14ac:dyDescent="0.2">
      <c r="B72" s="41"/>
      <c r="C72" s="12"/>
      <c r="D72" s="19"/>
      <c r="E72" s="125"/>
      <c r="F72" s="14"/>
      <c r="G72" s="21"/>
    </row>
    <row r="73" spans="2:8" ht="25.5" x14ac:dyDescent="0.2">
      <c r="B73" s="41" t="s">
        <v>107</v>
      </c>
      <c r="C73" s="12" t="s">
        <v>282</v>
      </c>
      <c r="D73" s="19" t="s">
        <v>23</v>
      </c>
      <c r="E73" s="126">
        <f>E71</f>
        <v>200000</v>
      </c>
      <c r="F73" s="14"/>
      <c r="G73" s="21"/>
      <c r="H73" s="37"/>
    </row>
    <row r="74" spans="2:8" x14ac:dyDescent="0.2">
      <c r="B74" s="41"/>
      <c r="C74" s="12"/>
      <c r="D74" s="19"/>
      <c r="E74" s="125"/>
      <c r="F74" s="14"/>
      <c r="G74" s="21"/>
      <c r="H74" s="40"/>
    </row>
    <row r="75" spans="2:8" x14ac:dyDescent="0.2">
      <c r="B75" s="41" t="s">
        <v>34</v>
      </c>
      <c r="C75" s="12" t="s">
        <v>232</v>
      </c>
      <c r="D75" s="19"/>
      <c r="E75" s="125"/>
      <c r="F75" s="14"/>
      <c r="G75" s="21"/>
    </row>
    <row r="76" spans="2:8" x14ac:dyDescent="0.2">
      <c r="B76" s="41"/>
      <c r="C76" s="12"/>
      <c r="D76" s="19"/>
      <c r="E76" s="125"/>
      <c r="F76" s="14"/>
      <c r="G76" s="21"/>
      <c r="H76" s="37"/>
    </row>
    <row r="77" spans="2:8" x14ac:dyDescent="0.2">
      <c r="B77" s="41" t="s">
        <v>116</v>
      </c>
      <c r="C77" s="12" t="s">
        <v>229</v>
      </c>
      <c r="D77" s="19" t="s">
        <v>190</v>
      </c>
      <c r="E77" s="125">
        <v>300000</v>
      </c>
      <c r="F77" s="14">
        <v>1</v>
      </c>
      <c r="G77" s="21">
        <f t="shared" si="1"/>
        <v>300000</v>
      </c>
      <c r="H77" s="37"/>
    </row>
    <row r="78" spans="2:8" x14ac:dyDescent="0.2">
      <c r="B78" s="41"/>
      <c r="C78" s="12"/>
      <c r="D78" s="19"/>
      <c r="E78" s="125"/>
      <c r="F78" s="14"/>
      <c r="G78" s="21"/>
      <c r="H78" s="37"/>
    </row>
    <row r="79" spans="2:8" ht="25.5" x14ac:dyDescent="0.2">
      <c r="B79" s="41" t="s">
        <v>117</v>
      </c>
      <c r="C79" s="12" t="s">
        <v>283</v>
      </c>
      <c r="D79" s="19" t="s">
        <v>23</v>
      </c>
      <c r="E79" s="126">
        <f>E77</f>
        <v>300000</v>
      </c>
      <c r="F79" s="14"/>
      <c r="G79" s="21"/>
      <c r="H79" s="37"/>
    </row>
    <row r="80" spans="2:8" x14ac:dyDescent="0.2">
      <c r="B80" s="41"/>
      <c r="C80" s="12"/>
      <c r="D80" s="19"/>
      <c r="E80" s="125"/>
      <c r="F80" s="14"/>
      <c r="G80" s="21"/>
      <c r="H80" s="37"/>
    </row>
    <row r="81" spans="2:8" ht="38.25" x14ac:dyDescent="0.2">
      <c r="B81" s="41" t="s">
        <v>35</v>
      </c>
      <c r="C81" s="12" t="s">
        <v>244</v>
      </c>
      <c r="D81" s="19"/>
      <c r="E81" s="125"/>
      <c r="F81" s="14"/>
      <c r="G81" s="21"/>
      <c r="H81" s="37"/>
    </row>
    <row r="82" spans="2:8" x14ac:dyDescent="0.2">
      <c r="B82" s="41"/>
      <c r="C82" s="12"/>
      <c r="D82" s="19"/>
      <c r="E82" s="125"/>
      <c r="F82" s="14"/>
      <c r="G82" s="21"/>
      <c r="H82" s="37"/>
    </row>
    <row r="83" spans="2:8" x14ac:dyDescent="0.2">
      <c r="B83" s="41" t="s">
        <v>118</v>
      </c>
      <c r="C83" s="12" t="s">
        <v>245</v>
      </c>
      <c r="D83" s="19" t="s">
        <v>190</v>
      </c>
      <c r="E83" s="127">
        <v>295000</v>
      </c>
      <c r="F83" s="14">
        <v>1</v>
      </c>
      <c r="G83" s="21">
        <f t="shared" si="1"/>
        <v>295000</v>
      </c>
      <c r="H83" s="37"/>
    </row>
    <row r="84" spans="2:8" x14ac:dyDescent="0.2">
      <c r="B84" s="41"/>
      <c r="C84" s="12"/>
      <c r="D84" s="19"/>
      <c r="E84" s="125"/>
      <c r="F84" s="14"/>
      <c r="G84" s="21"/>
      <c r="H84" s="37"/>
    </row>
    <row r="85" spans="2:8" ht="25.5" x14ac:dyDescent="0.2">
      <c r="B85" s="41" t="s">
        <v>233</v>
      </c>
      <c r="C85" s="12" t="s">
        <v>284</v>
      </c>
      <c r="D85" s="19" t="s">
        <v>23</v>
      </c>
      <c r="E85" s="127">
        <f>E83</f>
        <v>295000</v>
      </c>
      <c r="F85" s="14"/>
      <c r="G85" s="21"/>
      <c r="H85" s="37"/>
    </row>
    <row r="86" spans="2:8" x14ac:dyDescent="0.2">
      <c r="B86" s="41"/>
      <c r="C86" s="12"/>
      <c r="D86" s="19"/>
      <c r="E86" s="19"/>
      <c r="F86" s="14"/>
      <c r="G86" s="21"/>
      <c r="H86" s="37"/>
    </row>
    <row r="87" spans="2:8" x14ac:dyDescent="0.2">
      <c r="B87" s="41"/>
      <c r="C87" s="12"/>
      <c r="D87" s="19"/>
      <c r="E87" s="19"/>
      <c r="F87" s="14"/>
      <c r="G87" s="21"/>
      <c r="H87" s="37"/>
    </row>
    <row r="88" spans="2:8" x14ac:dyDescent="0.2">
      <c r="B88" s="41"/>
      <c r="C88" s="12"/>
      <c r="D88" s="19"/>
      <c r="E88" s="19"/>
      <c r="F88" s="14"/>
      <c r="G88" s="21"/>
      <c r="H88" s="37"/>
    </row>
    <row r="89" spans="2:8" x14ac:dyDescent="0.2">
      <c r="B89" s="41"/>
      <c r="C89" s="12"/>
      <c r="D89" s="19"/>
      <c r="E89" s="19"/>
      <c r="F89" s="14"/>
      <c r="G89" s="21"/>
      <c r="H89" s="37"/>
    </row>
    <row r="90" spans="2:8" x14ac:dyDescent="0.2">
      <c r="B90" s="41"/>
      <c r="C90" s="12"/>
      <c r="D90" s="19"/>
      <c r="E90" s="19"/>
      <c r="F90" s="14"/>
      <c r="G90" s="21"/>
      <c r="H90" s="37"/>
    </row>
    <row r="91" spans="2:8" x14ac:dyDescent="0.2">
      <c r="B91" s="41"/>
      <c r="C91" s="12"/>
      <c r="D91" s="19"/>
      <c r="E91" s="19"/>
      <c r="F91" s="14"/>
      <c r="G91" s="21"/>
      <c r="H91" s="37"/>
    </row>
    <row r="92" spans="2:8" x14ac:dyDescent="0.2">
      <c r="B92" s="41"/>
      <c r="C92" s="12"/>
      <c r="D92" s="19"/>
      <c r="E92" s="19"/>
      <c r="F92" s="14"/>
      <c r="G92" s="21"/>
      <c r="H92" s="37"/>
    </row>
    <row r="93" spans="2:8" x14ac:dyDescent="0.2">
      <c r="B93" s="41"/>
      <c r="C93" s="12"/>
      <c r="D93" s="19"/>
      <c r="E93" s="19"/>
      <c r="F93" s="14"/>
      <c r="G93" s="21"/>
      <c r="H93" s="37"/>
    </row>
    <row r="94" spans="2:8" x14ac:dyDescent="0.2">
      <c r="B94" s="41"/>
      <c r="C94" s="12"/>
      <c r="D94" s="19"/>
      <c r="E94" s="19"/>
      <c r="F94" s="14"/>
      <c r="G94" s="21"/>
      <c r="H94" s="37"/>
    </row>
    <row r="95" spans="2:8" x14ac:dyDescent="0.2">
      <c r="B95" s="41"/>
      <c r="C95" s="12"/>
      <c r="D95" s="19"/>
      <c r="E95" s="19"/>
      <c r="F95" s="14"/>
      <c r="G95" s="21"/>
      <c r="H95" s="37"/>
    </row>
    <row r="96" spans="2:8" x14ac:dyDescent="0.2">
      <c r="B96" s="41"/>
      <c r="C96" s="12"/>
      <c r="D96" s="19"/>
      <c r="E96" s="19"/>
      <c r="F96" s="14"/>
      <c r="G96" s="21"/>
      <c r="H96" s="37"/>
    </row>
    <row r="97" spans="2:8" x14ac:dyDescent="0.2">
      <c r="B97" s="41"/>
      <c r="C97" s="12"/>
      <c r="D97" s="19"/>
      <c r="E97" s="19"/>
      <c r="F97" s="14"/>
      <c r="G97" s="21"/>
      <c r="H97" s="37"/>
    </row>
    <row r="98" spans="2:8" x14ac:dyDescent="0.2">
      <c r="B98" s="41"/>
      <c r="C98" s="12"/>
      <c r="D98" s="19"/>
      <c r="E98" s="19"/>
      <c r="F98" s="14"/>
      <c r="G98" s="21"/>
      <c r="H98" s="37"/>
    </row>
    <row r="99" spans="2:8" x14ac:dyDescent="0.2">
      <c r="B99" s="41"/>
      <c r="C99" s="12"/>
      <c r="D99" s="19"/>
      <c r="E99" s="19"/>
      <c r="F99" s="14"/>
      <c r="G99" s="21"/>
      <c r="H99" s="37"/>
    </row>
    <row r="100" spans="2:8" x14ac:dyDescent="0.2">
      <c r="B100" s="41"/>
      <c r="C100" s="12"/>
      <c r="D100" s="19"/>
      <c r="E100" s="19"/>
      <c r="F100" s="14"/>
      <c r="G100" s="21"/>
      <c r="H100" s="37"/>
    </row>
    <row r="101" spans="2:8" x14ac:dyDescent="0.2">
      <c r="B101" s="41"/>
      <c r="C101" s="12"/>
      <c r="D101" s="19"/>
      <c r="E101" s="19"/>
      <c r="F101" s="14"/>
      <c r="G101" s="21"/>
      <c r="H101" s="37"/>
    </row>
    <row r="102" spans="2:8" x14ac:dyDescent="0.2">
      <c r="B102" s="41"/>
      <c r="C102" s="12"/>
      <c r="D102" s="19"/>
      <c r="E102" s="19"/>
      <c r="F102" s="14"/>
      <c r="G102" s="21"/>
      <c r="H102" s="37"/>
    </row>
    <row r="103" spans="2:8" x14ac:dyDescent="0.2">
      <c r="B103" s="41"/>
      <c r="C103" s="12"/>
      <c r="D103" s="19"/>
      <c r="E103" s="19"/>
      <c r="F103" s="14"/>
      <c r="G103" s="21"/>
      <c r="H103" s="37"/>
    </row>
    <row r="104" spans="2:8" x14ac:dyDescent="0.2">
      <c r="B104" s="41"/>
      <c r="C104" s="12"/>
      <c r="D104" s="19"/>
      <c r="E104" s="19"/>
      <c r="F104" s="14"/>
      <c r="G104" s="21"/>
      <c r="H104" s="37"/>
    </row>
    <row r="105" spans="2:8" x14ac:dyDescent="0.2">
      <c r="B105" s="41"/>
      <c r="C105" s="12"/>
      <c r="D105" s="19"/>
      <c r="E105" s="19"/>
      <c r="F105" s="14"/>
      <c r="G105" s="21"/>
      <c r="H105" s="37"/>
    </row>
    <row r="106" spans="2:8" x14ac:dyDescent="0.2">
      <c r="B106" s="41"/>
      <c r="C106" s="12"/>
      <c r="D106" s="19"/>
      <c r="E106" s="19"/>
      <c r="F106" s="14"/>
      <c r="G106" s="21"/>
      <c r="H106" s="37"/>
    </row>
    <row r="107" spans="2:8" x14ac:dyDescent="0.2">
      <c r="B107" s="41"/>
      <c r="C107" s="12"/>
      <c r="D107" s="19"/>
      <c r="E107" s="19"/>
      <c r="F107" s="14"/>
      <c r="G107" s="21"/>
      <c r="H107" s="37"/>
    </row>
    <row r="108" spans="2:8" x14ac:dyDescent="0.2">
      <c r="B108" s="41"/>
      <c r="C108" s="12"/>
      <c r="D108" s="19"/>
      <c r="E108" s="19"/>
      <c r="F108" s="14"/>
      <c r="G108" s="21"/>
      <c r="H108" s="37"/>
    </row>
    <row r="109" spans="2:8" x14ac:dyDescent="0.2">
      <c r="B109" s="41"/>
      <c r="C109" s="12"/>
      <c r="D109" s="19"/>
      <c r="E109" s="19"/>
      <c r="F109" s="14"/>
      <c r="G109" s="21"/>
      <c r="H109" s="37"/>
    </row>
    <row r="110" spans="2:8" x14ac:dyDescent="0.2">
      <c r="B110" s="41"/>
      <c r="C110" s="12"/>
      <c r="D110" s="19"/>
      <c r="E110" s="19"/>
      <c r="F110" s="14"/>
      <c r="G110" s="21"/>
      <c r="H110" s="37"/>
    </row>
    <row r="111" spans="2:8" x14ac:dyDescent="0.2">
      <c r="B111" s="41"/>
      <c r="C111" s="12"/>
      <c r="D111" s="19"/>
      <c r="E111" s="19"/>
      <c r="F111" s="14"/>
      <c r="G111" s="21"/>
      <c r="H111" s="37"/>
    </row>
    <row r="112" spans="2:8" x14ac:dyDescent="0.2">
      <c r="B112" s="41"/>
      <c r="C112" s="12"/>
      <c r="D112" s="19"/>
      <c r="E112" s="19"/>
      <c r="F112" s="14"/>
      <c r="G112" s="21"/>
      <c r="H112" s="37"/>
    </row>
    <row r="113" spans="2:8" x14ac:dyDescent="0.2">
      <c r="B113" s="41"/>
      <c r="C113" s="12"/>
      <c r="D113" s="19"/>
      <c r="E113" s="19"/>
      <c r="F113" s="14"/>
      <c r="G113" s="21"/>
      <c r="H113" s="37"/>
    </row>
    <row r="114" spans="2:8" x14ac:dyDescent="0.2">
      <c r="B114" s="41"/>
      <c r="C114" s="12"/>
      <c r="D114" s="19"/>
      <c r="E114" s="19"/>
      <c r="F114" s="14"/>
      <c r="G114" s="21"/>
      <c r="H114" s="37"/>
    </row>
    <row r="115" spans="2:8" x14ac:dyDescent="0.2">
      <c r="B115" s="41"/>
      <c r="C115" s="12"/>
      <c r="D115" s="19"/>
      <c r="E115" s="19"/>
      <c r="F115" s="14"/>
      <c r="G115" s="21"/>
      <c r="H115" s="37"/>
    </row>
    <row r="116" spans="2:8" x14ac:dyDescent="0.2">
      <c r="B116" s="41"/>
      <c r="C116" s="12"/>
      <c r="D116" s="19"/>
      <c r="E116" s="19"/>
      <c r="F116" s="14"/>
      <c r="G116" s="21"/>
      <c r="H116" s="37"/>
    </row>
    <row r="117" spans="2:8" x14ac:dyDescent="0.2">
      <c r="B117" s="41"/>
      <c r="C117" s="12"/>
      <c r="D117" s="19"/>
      <c r="E117" s="19"/>
      <c r="F117" s="14"/>
      <c r="G117" s="21"/>
      <c r="H117" s="37"/>
    </row>
    <row r="118" spans="2:8" x14ac:dyDescent="0.2">
      <c r="B118" s="41"/>
      <c r="C118" s="12"/>
      <c r="D118" s="19"/>
      <c r="E118" s="19"/>
      <c r="F118" s="14"/>
      <c r="G118" s="21"/>
      <c r="H118" s="37"/>
    </row>
    <row r="119" spans="2:8" x14ac:dyDescent="0.2">
      <c r="B119" s="41"/>
      <c r="C119" s="12"/>
      <c r="D119" s="19"/>
      <c r="E119" s="19"/>
      <c r="F119" s="14"/>
      <c r="G119" s="21"/>
      <c r="H119" s="37"/>
    </row>
    <row r="120" spans="2:8" x14ac:dyDescent="0.2">
      <c r="B120" s="41"/>
      <c r="C120" s="12"/>
      <c r="D120" s="19"/>
      <c r="E120" s="19"/>
      <c r="F120" s="14"/>
      <c r="G120" s="21"/>
      <c r="H120" s="37"/>
    </row>
    <row r="121" spans="2:8" x14ac:dyDescent="0.2">
      <c r="B121" s="41"/>
      <c r="C121" s="12"/>
      <c r="D121" s="19"/>
      <c r="E121" s="19"/>
      <c r="F121" s="35"/>
      <c r="G121" s="15"/>
      <c r="H121" s="37"/>
    </row>
    <row r="122" spans="2:8" s="25" customFormat="1" ht="19.5" customHeight="1" x14ac:dyDescent="0.2">
      <c r="B122" s="87" t="str">
        <f>$B$11</f>
        <v>F</v>
      </c>
      <c r="C122" s="221" t="s">
        <v>223</v>
      </c>
      <c r="D122" s="28"/>
      <c r="E122" s="92"/>
      <c r="F122" s="28"/>
      <c r="G122" s="167"/>
      <c r="H122" s="31"/>
    </row>
  </sheetData>
  <mergeCells count="7">
    <mergeCell ref="B56:F56"/>
    <mergeCell ref="G56:G59"/>
    <mergeCell ref="B57:F59"/>
    <mergeCell ref="E2:G2"/>
    <mergeCell ref="B5:F5"/>
    <mergeCell ref="G5:G8"/>
    <mergeCell ref="B6:F8"/>
  </mergeCells>
  <conditionalFormatting sqref="F11:G50">
    <cfRule type="expression" dxfId="5" priority="4">
      <formula>AND(#REF!=FALSE,$D11&lt;&gt;"P C Sum",$D11&lt;&gt;"PC Sum",$D11&lt;&gt;"P Sum",$D11&lt;&gt;"Prov Sum")</formula>
    </cfRule>
  </conditionalFormatting>
  <conditionalFormatting sqref="F63:G120">
    <cfRule type="expression" dxfId="4" priority="3">
      <formula>AND(#REF!=FALSE,$D63&lt;&gt;"P C Sum",$D63&lt;&gt;"PC Sum",$D63&lt;&gt;"P Sum",$D63&lt;&gt;"Prov Sum")</formula>
    </cfRule>
  </conditionalFormatting>
  <conditionalFormatting sqref="G52">
    <cfRule type="expression" dxfId="3" priority="2">
      <formula>AND(#REF!=FALSE,$D52&lt;&gt;"P C Sum",$D52&lt;&gt;"PC Sum",$D52&lt;&gt;"P Sum",$D52&lt;&gt;"Prov Sum")</formula>
    </cfRule>
  </conditionalFormatting>
  <conditionalFormatting sqref="G122">
    <cfRule type="expression" dxfId="2" priority="1">
      <formula>AND(#REF!=FALSE,$D122&lt;&gt;"P C Sum",$D122&lt;&gt;"PC Sum",$D122&lt;&gt;"P Sum",$D122&lt;&gt;"Prov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164"/>
  <sheetViews>
    <sheetView showGridLines="0" view="pageBreakPreview" zoomScaleNormal="100" zoomScaleSheetLayoutView="100" zoomScalePageLayoutView="150" workbookViewId="0">
      <selection activeCell="L37" sqref="L37"/>
    </sheetView>
  </sheetViews>
  <sheetFormatPr defaultColWidth="8.85546875" defaultRowHeight="12.75" x14ac:dyDescent="0.2"/>
  <cols>
    <col min="1" max="1" width="2" style="76" customWidth="1"/>
    <col min="2" max="2" width="8.28515625" style="128" customWidth="1"/>
    <col min="3" max="3" width="55.7109375" style="65" customWidth="1"/>
    <col min="4" max="4" width="6.5703125" style="65" customWidth="1"/>
    <col min="5" max="5" width="21.85546875" style="83" customWidth="1"/>
    <col min="6" max="6" width="1.42578125" style="76" customWidth="1"/>
    <col min="7" max="7" width="4.42578125" style="76" customWidth="1"/>
    <col min="8" max="8" width="9.5703125" style="76" customWidth="1"/>
    <col min="9" max="9" width="11.42578125" style="84" customWidth="1"/>
    <col min="10" max="10" width="11.5703125" style="76" bestFit="1" customWidth="1"/>
    <col min="11" max="11" width="8.85546875" style="76"/>
    <col min="12" max="12" width="15.28515625" style="76" customWidth="1"/>
    <col min="13" max="13" width="12.5703125" style="76" customWidth="1"/>
    <col min="14" max="14" width="9.42578125" style="76" customWidth="1"/>
    <col min="15" max="16384" width="8.85546875" style="76"/>
  </cols>
  <sheetData>
    <row r="1" spans="1:13" s="60" customFormat="1" ht="18" customHeight="1" x14ac:dyDescent="0.2">
      <c r="B1" s="288" t="s">
        <v>487</v>
      </c>
      <c r="C1" s="288"/>
      <c r="D1" s="275"/>
      <c r="E1" s="294" t="s">
        <v>494</v>
      </c>
      <c r="F1" s="294"/>
      <c r="G1" s="294"/>
      <c r="H1" s="94"/>
      <c r="I1" s="114"/>
      <c r="M1" s="94"/>
    </row>
    <row r="2" spans="1:13" s="60" customFormat="1" ht="16.5" customHeight="1" x14ac:dyDescent="0.2">
      <c r="B2" s="289" t="s">
        <v>489</v>
      </c>
      <c r="C2" s="289"/>
      <c r="D2" s="275"/>
      <c r="E2" s="275"/>
      <c r="F2" s="290"/>
      <c r="G2" s="291"/>
      <c r="H2" s="94"/>
      <c r="I2" s="114"/>
      <c r="K2" s="61"/>
      <c r="L2" s="61"/>
      <c r="M2" s="94"/>
    </row>
    <row r="3" spans="1:13" s="60" customFormat="1" ht="13.5" customHeight="1" x14ac:dyDescent="0.2">
      <c r="B3" s="287"/>
      <c r="C3" s="287"/>
      <c r="D3" s="276"/>
      <c r="E3" s="276"/>
      <c r="F3" s="292"/>
      <c r="G3" s="293"/>
      <c r="H3" s="94"/>
      <c r="I3" s="114"/>
      <c r="K3" s="61"/>
      <c r="L3" s="61"/>
      <c r="M3" s="94"/>
    </row>
    <row r="4" spans="1:13" s="60" customFormat="1" ht="13.5" customHeight="1" x14ac:dyDescent="0.2">
      <c r="B4" s="113"/>
      <c r="C4" s="62"/>
      <c r="D4" s="62"/>
      <c r="E4" s="94"/>
      <c r="F4" s="94"/>
      <c r="G4" s="94"/>
      <c r="H4" s="94"/>
      <c r="I4" s="114"/>
      <c r="K4" s="61"/>
      <c r="L4" s="61"/>
      <c r="M4" s="94"/>
    </row>
    <row r="5" spans="1:13" ht="12.75" customHeight="1" x14ac:dyDescent="0.2">
      <c r="B5" s="133" t="str">
        <f>'[2]Sch G'!B6</f>
        <v>SCHEDULE G: CONTRACT PARTICIPATION GOALS</v>
      </c>
      <c r="C5" s="93"/>
      <c r="D5" s="93"/>
      <c r="E5" s="93"/>
    </row>
    <row r="6" spans="1:13" ht="12.75" customHeight="1" x14ac:dyDescent="0.2">
      <c r="B6" s="95"/>
      <c r="C6" s="130"/>
      <c r="D6" s="130"/>
      <c r="E6" s="130"/>
    </row>
    <row r="7" spans="1:13" ht="12.75" customHeight="1" x14ac:dyDescent="0.2">
      <c r="B7" s="252" t="s">
        <v>316</v>
      </c>
      <c r="C7" s="252"/>
      <c r="D7" s="252"/>
      <c r="E7" s="252"/>
    </row>
    <row r="8" spans="1:13" ht="12.75" customHeight="1" thickBot="1" x14ac:dyDescent="0.25">
      <c r="B8" s="134"/>
      <c r="C8" s="134"/>
      <c r="D8" s="134"/>
      <c r="E8" s="134"/>
    </row>
    <row r="9" spans="1:13" ht="25.5" customHeight="1" thickBot="1" x14ac:dyDescent="0.25">
      <c r="B9" s="302" t="s">
        <v>496</v>
      </c>
      <c r="C9" s="302"/>
      <c r="D9" s="302"/>
      <c r="E9" s="302"/>
      <c r="F9" s="128"/>
      <c r="G9" s="220"/>
      <c r="H9" s="128"/>
    </row>
    <row r="10" spans="1:13" ht="5.25" customHeight="1" thickBot="1" x14ac:dyDescent="0.25">
      <c r="B10" s="302"/>
      <c r="C10" s="302"/>
      <c r="D10" s="302"/>
      <c r="E10" s="302"/>
    </row>
    <row r="11" spans="1:13" s="93" customFormat="1" ht="24.95" customHeight="1" thickBot="1" x14ac:dyDescent="0.25">
      <c r="B11" s="302"/>
      <c r="C11" s="302"/>
      <c r="D11" s="302"/>
      <c r="E11" s="302"/>
      <c r="I11" s="115"/>
    </row>
    <row r="12" spans="1:13" ht="21" customHeight="1" x14ac:dyDescent="0.2">
      <c r="B12" s="116" t="s">
        <v>243</v>
      </c>
      <c r="C12" s="136" t="str">
        <f>'Chapter F'!C11</f>
        <v>SMALL CONTRACTOR DEVELOPMENT</v>
      </c>
      <c r="D12" s="140"/>
      <c r="E12" s="297"/>
      <c r="H12" s="93"/>
      <c r="I12" s="117"/>
    </row>
    <row r="13" spans="1:13" ht="9" customHeight="1" thickBot="1" x14ac:dyDescent="0.25">
      <c r="B13" s="299"/>
      <c r="C13" s="129"/>
      <c r="D13" s="141"/>
      <c r="E13" s="169"/>
      <c r="H13" s="93"/>
      <c r="I13" s="117"/>
    </row>
    <row r="14" spans="1:13" ht="23.45" customHeight="1" thickBot="1" x14ac:dyDescent="0.25">
      <c r="A14" s="301"/>
      <c r="B14" s="300" t="s">
        <v>223</v>
      </c>
      <c r="C14" s="138"/>
      <c r="D14" s="139"/>
      <c r="E14" s="170"/>
    </row>
    <row r="15" spans="1:13" x14ac:dyDescent="0.2">
      <c r="E15" s="118"/>
      <c r="G15" s="142"/>
    </row>
    <row r="66" spans="2:8" x14ac:dyDescent="0.2">
      <c r="B66" s="7"/>
      <c r="C66" s="7"/>
      <c r="D66" s="7"/>
      <c r="E66" s="7"/>
      <c r="F66" s="128"/>
      <c r="G66" s="128"/>
      <c r="H66" s="128"/>
    </row>
    <row r="164" spans="2:8" x14ac:dyDescent="0.2">
      <c r="B164" s="7"/>
      <c r="C164" s="7"/>
      <c r="D164" s="7"/>
      <c r="E164" s="7"/>
      <c r="F164" s="128"/>
      <c r="G164" s="128"/>
      <c r="H164" s="128"/>
    </row>
  </sheetData>
  <mergeCells count="3">
    <mergeCell ref="B7:E7"/>
    <mergeCell ref="E1:G1"/>
    <mergeCell ref="B9:E11"/>
  </mergeCells>
  <conditionalFormatting sqref="E12:E14">
    <cfRule type="expression" dxfId="1" priority="1">
      <formula>AND(#REF!=FALSE,$D12&lt;&gt;"P C Sum",$D12&lt;&gt;"PC Sum",$D12&lt;&gt;"P Sum",$D12&lt;&gt;"Prov Sum")</formula>
    </cfRule>
  </conditionalFormatting>
  <pageMargins left="0.62992125984251968" right="0.43307086614173229" top="0.62992125984251968" bottom="0.55118110236220474" header="0.51181102362204722" footer="0.31496062992125984"/>
  <pageSetup paperSize="9" scale="93" firstPageNumber="29"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163"/>
  <sheetViews>
    <sheetView showGridLines="0" view="pageBreakPreview" zoomScaleNormal="100" zoomScaleSheetLayoutView="100" zoomScalePageLayoutView="150" workbookViewId="0">
      <selection activeCell="I23" sqref="I23"/>
    </sheetView>
  </sheetViews>
  <sheetFormatPr defaultColWidth="8.85546875" defaultRowHeight="12.75" x14ac:dyDescent="0.2"/>
  <cols>
    <col min="1" max="1" width="3.5703125" style="76" customWidth="1"/>
    <col min="2" max="2" width="8.28515625" style="128" customWidth="1"/>
    <col min="3" max="3" width="47.5703125" style="65" customWidth="1"/>
    <col min="4" max="4" width="7" style="65" customWidth="1"/>
    <col min="5" max="5" width="29.85546875" style="83" customWidth="1"/>
    <col min="6" max="6" width="4.85546875" style="76" customWidth="1"/>
    <col min="7" max="7" width="3.85546875" style="76" customWidth="1"/>
    <col min="8" max="8" width="14.5703125" style="76" customWidth="1"/>
    <col min="9" max="9" width="11.42578125" style="84" customWidth="1"/>
    <col min="10" max="10" width="15.28515625" style="76" customWidth="1"/>
    <col min="11" max="11" width="12.5703125" style="76" customWidth="1"/>
    <col min="12" max="12" width="15.140625" style="76" bestFit="1" customWidth="1"/>
    <col min="13" max="16384" width="8.85546875" style="76"/>
  </cols>
  <sheetData>
    <row r="1" spans="2:12" s="60" customFormat="1" ht="18" customHeight="1" x14ac:dyDescent="0.2">
      <c r="B1" s="288" t="s">
        <v>487</v>
      </c>
      <c r="C1" s="288"/>
      <c r="D1" s="275"/>
      <c r="E1" s="294" t="s">
        <v>494</v>
      </c>
      <c r="F1" s="294"/>
      <c r="G1" s="294"/>
      <c r="H1" s="94"/>
      <c r="I1" s="114"/>
      <c r="K1" s="94"/>
    </row>
    <row r="2" spans="2:12" s="60" customFormat="1" ht="16.5" customHeight="1" x14ac:dyDescent="0.2">
      <c r="B2" s="289" t="s">
        <v>489</v>
      </c>
      <c r="C2" s="289"/>
      <c r="D2" s="275"/>
      <c r="E2" s="275"/>
      <c r="F2" s="290"/>
      <c r="G2" s="291"/>
      <c r="H2" s="94"/>
      <c r="I2" s="114"/>
      <c r="J2" s="61"/>
      <c r="K2" s="94"/>
    </row>
    <row r="3" spans="2:12" s="60" customFormat="1" ht="13.5" customHeight="1" x14ac:dyDescent="0.2">
      <c r="B3" s="287"/>
      <c r="C3" s="287"/>
      <c r="D3" s="276"/>
      <c r="E3" s="276"/>
      <c r="F3" s="292"/>
      <c r="G3" s="293"/>
      <c r="H3" s="94"/>
      <c r="I3" s="114"/>
      <c r="J3" s="61"/>
      <c r="K3" s="94"/>
    </row>
    <row r="4" spans="2:12" ht="12.75" customHeight="1" x14ac:dyDescent="0.2">
      <c r="B4" s="244" t="s">
        <v>218</v>
      </c>
      <c r="C4" s="244"/>
      <c r="D4" s="244"/>
      <c r="E4" s="244"/>
    </row>
    <row r="5" spans="2:12" ht="25.5" customHeight="1" x14ac:dyDescent="0.2">
      <c r="B5" s="281" t="s">
        <v>497</v>
      </c>
      <c r="C5" s="282"/>
      <c r="D5" s="282"/>
      <c r="E5" s="282"/>
    </row>
    <row r="6" spans="2:12" ht="5.25" customHeight="1" x14ac:dyDescent="0.2">
      <c r="B6" s="281"/>
      <c r="C6" s="282"/>
      <c r="D6" s="282"/>
      <c r="E6" s="282"/>
    </row>
    <row r="7" spans="2:12" s="93" customFormat="1" ht="24.95" customHeight="1" x14ac:dyDescent="0.2">
      <c r="B7" s="281"/>
      <c r="C7" s="282"/>
      <c r="D7" s="282"/>
      <c r="E7" s="282"/>
      <c r="I7" s="115"/>
    </row>
    <row r="8" spans="2:12" ht="21" customHeight="1" x14ac:dyDescent="0.2">
      <c r="B8" s="143" t="s">
        <v>307</v>
      </c>
      <c r="C8" s="144"/>
      <c r="D8" s="140"/>
      <c r="E8" s="168"/>
      <c r="H8" s="93"/>
      <c r="I8" s="117"/>
    </row>
    <row r="9" spans="2:12" ht="21" customHeight="1" x14ac:dyDescent="0.2">
      <c r="B9" s="143" t="s">
        <v>318</v>
      </c>
      <c r="C9" s="144"/>
      <c r="D9" s="140"/>
      <c r="E9" s="168"/>
      <c r="G9" s="93"/>
      <c r="H9" s="93"/>
      <c r="I9" s="117"/>
    </row>
    <row r="10" spans="2:12" ht="21" customHeight="1" x14ac:dyDescent="0.2">
      <c r="B10" s="143" t="s">
        <v>319</v>
      </c>
      <c r="C10" s="145"/>
      <c r="D10" s="140"/>
      <c r="E10" s="168"/>
      <c r="H10" s="93"/>
      <c r="I10" s="117"/>
    </row>
    <row r="11" spans="2:12" ht="5.25" customHeight="1" thickBot="1" x14ac:dyDescent="0.25">
      <c r="B11" s="146"/>
      <c r="C11" s="147"/>
      <c r="D11" s="148"/>
      <c r="E11" s="169"/>
    </row>
    <row r="12" spans="2:12" ht="21" customHeight="1" thickBot="1" x14ac:dyDescent="0.25">
      <c r="B12" s="137" t="s">
        <v>311</v>
      </c>
      <c r="C12" s="138"/>
      <c r="D12" s="138"/>
      <c r="E12" s="170"/>
      <c r="I12" s="117"/>
      <c r="J12" s="149"/>
    </row>
    <row r="13" spans="2:12" ht="21.75" customHeight="1" thickBot="1" x14ac:dyDescent="0.25">
      <c r="B13" s="150" t="str">
        <f>"CONTINGENCIES ("&amp;TEXT(I13,"0.0%")&amp;" of Subtotal 1)"</f>
        <v>CONTINGENCIES (0.0% of Subtotal 1)</v>
      </c>
      <c r="C13" s="148"/>
      <c r="D13" s="148"/>
      <c r="E13" s="170"/>
      <c r="H13" s="151"/>
      <c r="I13" s="152"/>
      <c r="L13" s="149"/>
    </row>
    <row r="14" spans="2:12" ht="21" customHeight="1" thickBot="1" x14ac:dyDescent="0.25">
      <c r="B14" s="137" t="s">
        <v>312</v>
      </c>
      <c r="C14" s="138"/>
      <c r="D14" s="138"/>
      <c r="E14" s="170"/>
      <c r="G14" s="142"/>
    </row>
    <row r="15" spans="2:12" ht="21" customHeight="1" thickBot="1" x14ac:dyDescent="0.25">
      <c r="B15" s="153" t="str">
        <f>"CONTRACT PRICE ADJUSTMENT AND RISE &amp; FALL ("&amp;TEXT(I15,"0.0%")&amp;" of Subtotal 2)"</f>
        <v>CONTRACT PRICE ADJUSTMENT AND RISE &amp; FALL (0.0% of Subtotal 2)</v>
      </c>
      <c r="C15" s="82"/>
      <c r="D15" s="171"/>
      <c r="E15" s="170"/>
      <c r="H15" s="151"/>
      <c r="I15" s="152"/>
    </row>
    <row r="16" spans="2:12" ht="21" customHeight="1" thickBot="1" x14ac:dyDescent="0.25">
      <c r="B16" s="137" t="s">
        <v>313</v>
      </c>
      <c r="C16" s="138"/>
      <c r="D16" s="138"/>
      <c r="E16" s="170"/>
    </row>
    <row r="17" spans="2:5" ht="21" customHeight="1" thickBot="1" x14ac:dyDescent="0.25">
      <c r="B17" s="153" t="s">
        <v>219</v>
      </c>
      <c r="C17" s="82"/>
      <c r="D17" s="171"/>
      <c r="E17" s="170"/>
    </row>
    <row r="18" spans="2:5" ht="23.45" customHeight="1" thickBot="1" x14ac:dyDescent="0.25">
      <c r="B18" s="137" t="s">
        <v>220</v>
      </c>
      <c r="C18" s="138"/>
      <c r="D18" s="138"/>
      <c r="E18" s="170"/>
    </row>
    <row r="19" spans="2:5" ht="23.45" customHeight="1" x14ac:dyDescent="0.2">
      <c r="B19" s="154"/>
      <c r="C19" s="155"/>
      <c r="D19" s="155"/>
      <c r="E19" s="156"/>
    </row>
    <row r="20" spans="2:5" ht="66" customHeight="1" x14ac:dyDescent="0.2">
      <c r="B20" s="259" t="s">
        <v>317</v>
      </c>
      <c r="C20" s="260"/>
      <c r="D20" s="260"/>
      <c r="E20" s="260"/>
    </row>
    <row r="21" spans="2:5" ht="13.5" customHeight="1" x14ac:dyDescent="0.2">
      <c r="B21" s="154"/>
      <c r="C21" s="155"/>
      <c r="D21" s="155"/>
      <c r="E21" s="156"/>
    </row>
    <row r="22" spans="2:5" ht="23.45" customHeight="1" x14ac:dyDescent="0.2">
      <c r="B22" s="261" t="s">
        <v>221</v>
      </c>
      <c r="C22" s="261"/>
      <c r="D22" s="261"/>
      <c r="E22" s="261"/>
    </row>
    <row r="23" spans="2:5" ht="57.75" customHeight="1" x14ac:dyDescent="0.2">
      <c r="B23" s="262" t="s">
        <v>222</v>
      </c>
      <c r="C23" s="262"/>
      <c r="D23" s="262"/>
      <c r="E23" s="262"/>
    </row>
    <row r="65" spans="1:12" s="84" customFormat="1" x14ac:dyDescent="0.2">
      <c r="A65" s="76"/>
      <c r="B65" s="157"/>
      <c r="C65" s="158"/>
      <c r="D65" s="140"/>
      <c r="E65" s="159"/>
      <c r="F65" s="128"/>
      <c r="G65" s="128"/>
      <c r="H65" s="93"/>
      <c r="J65" s="76"/>
      <c r="K65" s="76"/>
      <c r="L65" s="76"/>
    </row>
    <row r="163" spans="1:12" s="84" customFormat="1" x14ac:dyDescent="0.2">
      <c r="A163" s="76"/>
      <c r="B163" s="157"/>
      <c r="C163" s="158"/>
      <c r="D163" s="140"/>
      <c r="E163" s="159"/>
      <c r="F163" s="128"/>
      <c r="G163" s="128"/>
      <c r="H163" s="93"/>
      <c r="J163" s="76"/>
      <c r="K163" s="76"/>
      <c r="L163" s="76"/>
    </row>
  </sheetData>
  <mergeCells count="6">
    <mergeCell ref="E1:G1"/>
    <mergeCell ref="B5:E7"/>
    <mergeCell ref="B4:E4"/>
    <mergeCell ref="B20:E20"/>
    <mergeCell ref="B22:E22"/>
    <mergeCell ref="B23:E23"/>
  </mergeCells>
  <conditionalFormatting sqref="E8:E18">
    <cfRule type="expression" dxfId="0" priority="1">
      <formula>AND(#REF!=FALSE,$D8&lt;&gt;"P C Sum",$D8&lt;&gt;"PC Sum",$D8&lt;&gt;"P Sum",$D8&lt;&gt;"Prov Sum")</formula>
    </cfRule>
  </conditionalFormatting>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vt:i4>
      </vt:variant>
    </vt:vector>
  </HeadingPairs>
  <TitlesOfParts>
    <vt:vector size="55" baseType="lpstr">
      <vt:lpstr>Information</vt:lpstr>
      <vt:lpstr>C1.2</vt:lpstr>
      <vt:lpstr>C1.3</vt:lpstr>
      <vt:lpstr>C1.5</vt:lpstr>
      <vt:lpstr>C1.6 </vt:lpstr>
      <vt:lpstr>C1.7</vt:lpstr>
      <vt:lpstr>C3.1</vt:lpstr>
      <vt:lpstr>C3.2</vt:lpstr>
      <vt:lpstr>C3.3</vt:lpstr>
      <vt:lpstr>C4.1</vt:lpstr>
      <vt:lpstr>C5.1</vt:lpstr>
      <vt:lpstr>C5.3</vt:lpstr>
      <vt:lpstr>C6.1</vt:lpstr>
      <vt:lpstr>C8.5</vt:lpstr>
      <vt:lpstr>C8.8</vt:lpstr>
      <vt:lpstr>C9.1</vt:lpstr>
      <vt:lpstr>C11.5</vt:lpstr>
      <vt:lpstr>C11.9</vt:lpstr>
      <vt:lpstr>A1</vt:lpstr>
      <vt:lpstr>Chapter E</vt:lpstr>
      <vt:lpstr>E1</vt:lpstr>
      <vt:lpstr>Chapter F</vt:lpstr>
      <vt:lpstr>F1</vt:lpstr>
      <vt:lpstr>Summary1</vt:lpstr>
      <vt:lpstr>Information!_Duration</vt:lpstr>
      <vt:lpstr>Information!Client1</vt:lpstr>
      <vt:lpstr>Information!Client2</vt:lpstr>
      <vt:lpstr>Information!ContractDescription</vt:lpstr>
      <vt:lpstr>Information!ContractNo</vt:lpstr>
      <vt:lpstr>'A1'!Print_Area</vt:lpstr>
      <vt:lpstr>C1.2!Print_Area</vt:lpstr>
      <vt:lpstr>C1.3!Print_Area</vt:lpstr>
      <vt:lpstr>C1.5!Print_Area</vt:lpstr>
      <vt:lpstr>'C1.6 '!Print_Area</vt:lpstr>
      <vt:lpstr>C1.7!Print_Area</vt:lpstr>
      <vt:lpstr>C11.5!Print_Area</vt:lpstr>
      <vt:lpstr>C11.9!Print_Area</vt:lpstr>
      <vt:lpstr>C3.1!Print_Area</vt:lpstr>
      <vt:lpstr>C3.2!Print_Area</vt:lpstr>
      <vt:lpstr>C3.3!Print_Area</vt:lpstr>
      <vt:lpstr>C4.1!Print_Area</vt:lpstr>
      <vt:lpstr>C5.1!Print_Area</vt:lpstr>
      <vt:lpstr>C5.3!Print_Area</vt:lpstr>
      <vt:lpstr>C6.1!Print_Area</vt:lpstr>
      <vt:lpstr>C8.5!Print_Area</vt:lpstr>
      <vt:lpstr>C8.8!Print_Area</vt:lpstr>
      <vt:lpstr>C9.1!Print_Area</vt:lpstr>
      <vt:lpstr>'Chapter E'!Print_Area</vt:lpstr>
      <vt:lpstr>'Chapter F'!Print_Area</vt:lpstr>
      <vt:lpstr>'E1'!Print_Area</vt:lpstr>
      <vt:lpstr>'F1'!Print_Area</vt:lpstr>
      <vt:lpstr>Information!Print_Area</vt:lpstr>
      <vt:lpstr>Summary1!Print_Area</vt:lpstr>
      <vt:lpstr>C11.5!Print_Titles</vt:lpstr>
      <vt:lpstr>C11.9!Print_Titles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Presheila Ismail</cp:lastModifiedBy>
  <cp:lastPrinted>2021-12-02T07:23:35Z</cp:lastPrinted>
  <dcterms:created xsi:type="dcterms:W3CDTF">2002-10-04T09:45:02Z</dcterms:created>
  <dcterms:modified xsi:type="dcterms:W3CDTF">2022-02-15T13:10:54Z</dcterms:modified>
</cp:coreProperties>
</file>